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23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<sst xmlns="http://schemas.openxmlformats.org/spreadsheetml/2006/main" count="254" uniqueCount="162">
  <si>
    <t>Par.</t>
  </si>
  <si>
    <t>Pol.</t>
  </si>
  <si>
    <t>Skuteč. 2008</t>
  </si>
  <si>
    <t>Skuteč. 2009</t>
  </si>
  <si>
    <t>Skuteč. 2010</t>
  </si>
  <si>
    <t>Skut. 2011</t>
  </si>
  <si>
    <t>Daň z příjmů FO ze ZČ</t>
  </si>
  <si>
    <t>Daň z příjmů FO ze samost. výd. čin.</t>
  </si>
  <si>
    <t>Daň z příjmů FO z kap. výnosů</t>
  </si>
  <si>
    <t>Daň z příjmů PO</t>
  </si>
  <si>
    <t>DPH</t>
  </si>
  <si>
    <t>Poplatek za likvidaci komun. odpadu</t>
  </si>
  <si>
    <t>Poplatky ze psů</t>
  </si>
  <si>
    <t>Poplatek za provoz systému KO</t>
  </si>
  <si>
    <t>Správní poplatky</t>
  </si>
  <si>
    <t>Daň z nemovitostí</t>
  </si>
  <si>
    <t>Splátky půjček od obyvatelstva</t>
  </si>
  <si>
    <t>Daně celkem</t>
  </si>
  <si>
    <t>NI př. dot. ze všeob. pokl. sp. st. rozp.</t>
  </si>
  <si>
    <t xml:space="preserve">Ost.NI dot. ze stát. rozpočtu </t>
  </si>
  <si>
    <t>NI př. dot. od obcí</t>
  </si>
  <si>
    <t>Inv.př.transfery</t>
  </si>
  <si>
    <t>Inv.př.transfery PK</t>
  </si>
  <si>
    <t>Dotace celkem</t>
  </si>
  <si>
    <t xml:space="preserve">Ostat. neinv. dotace, dary </t>
  </si>
  <si>
    <t>Příjmy z poskytování služeb a výrobků</t>
  </si>
  <si>
    <t>Pěstební činnost</t>
  </si>
  <si>
    <t>Příjmy z pronájmu ost. nem. a jejich částí</t>
  </si>
  <si>
    <t>Vnitřní obchod - hospoda</t>
  </si>
  <si>
    <t>Příjmy z poskytování služeb a výrobků - vodné</t>
  </si>
  <si>
    <t>Příjmy z pronájmu ost. nem. a jejich částí - vodovod</t>
  </si>
  <si>
    <t>Pitná voda</t>
  </si>
  <si>
    <t>Příjmy z pronájmu - KD</t>
  </si>
  <si>
    <t>Zájmová činnost v kultuře - KD</t>
  </si>
  <si>
    <t>Příjmy z úroků</t>
  </si>
  <si>
    <t>FRB</t>
  </si>
  <si>
    <t>Příjmy z pronájmu ost. nem. a jejich čás</t>
  </si>
  <si>
    <t>Hřbitov</t>
  </si>
  <si>
    <t>Příjmy z pronájmu pozemků</t>
  </si>
  <si>
    <t>Příjmy z prodeje pozemků</t>
  </si>
  <si>
    <t>Příjmy z poskyt. služeb</t>
  </si>
  <si>
    <t>Ost. příjmy z vl. činnosti</t>
  </si>
  <si>
    <t>Opravy a udržování</t>
  </si>
  <si>
    <t>Veřejné osvětlení</t>
  </si>
  <si>
    <t>Přijaté nekap. Příspěvky (EKO-KOM)</t>
  </si>
  <si>
    <t>Příjmy z finančních operací</t>
  </si>
  <si>
    <t>PŘÍJMY CELKEM</t>
  </si>
  <si>
    <t>Rozpočtové výdaje</t>
  </si>
  <si>
    <t>Platy zaměstnanců v pracovním poměru</t>
  </si>
  <si>
    <t>Ostatní osobní výdaje</t>
  </si>
  <si>
    <t>Pov. Poj. na soc. zab. a př. na st. p. z.</t>
  </si>
  <si>
    <t>Pov. Poj. na veřejné zdravotní pojištění</t>
  </si>
  <si>
    <t>Ochranné pomůcky</t>
  </si>
  <si>
    <t>Nákup materiálu j. n.</t>
  </si>
  <si>
    <t>Pohonné hmoty a maziva</t>
  </si>
  <si>
    <t>Nákup ostatních služeb</t>
  </si>
  <si>
    <t>Budovy, haly, stavby - VRT</t>
  </si>
  <si>
    <t>Hospoda</t>
  </si>
  <si>
    <t>Silnice</t>
  </si>
  <si>
    <t>Neinv. přísp. zřízeným PO</t>
  </si>
  <si>
    <t>Drobný hmotný dlouhodobý majetek</t>
  </si>
  <si>
    <t>Činnosti knihovnické</t>
  </si>
  <si>
    <t>Drobný hmot. Dlouh. Majetek</t>
  </si>
  <si>
    <t>Studená voda</t>
  </si>
  <si>
    <t>Plyn</t>
  </si>
  <si>
    <t>Elektrická energie</t>
  </si>
  <si>
    <t>Výdaje na poř. věcí, pohoštění</t>
  </si>
  <si>
    <t>KD - zájmová činnost v kultuře</t>
  </si>
  <si>
    <t>Věcné dary</t>
  </si>
  <si>
    <t>Dary obyvatelstvu</t>
  </si>
  <si>
    <t>Služby peněžních ústavů</t>
  </si>
  <si>
    <t>Neinvest. Půjčky obyvatelstvu</t>
  </si>
  <si>
    <t>Platy zaměstnanců v prac. Poměru</t>
  </si>
  <si>
    <t>Bytové hospodářství</t>
  </si>
  <si>
    <t>Drobný hmotný dl. majetek</t>
  </si>
  <si>
    <t>Pozemky</t>
  </si>
  <si>
    <t>Komunální služby a územní rozvoj (dílna)</t>
  </si>
  <si>
    <t>Sběr a odvoz komunálních odpadů celkem</t>
  </si>
  <si>
    <t>Ostatní platy</t>
  </si>
  <si>
    <t>Ostatní pov. Poj. placené zaměstnavatelem</t>
  </si>
  <si>
    <t>Požární ochrana - dobr. část</t>
  </si>
  <si>
    <t>OOV</t>
  </si>
  <si>
    <t>Pov. poj. na soc. zabezp.</t>
  </si>
  <si>
    <t>Pov. poj. na veřejné zdrav. pojištění</t>
  </si>
  <si>
    <t>Knihy, učební pomůcky, tisk</t>
  </si>
  <si>
    <t>Nákup materiálu</t>
  </si>
  <si>
    <t>Služby pošt</t>
  </si>
  <si>
    <t>Služby telekomunikací a radiokomunikací</t>
  </si>
  <si>
    <t>Nájemné</t>
  </si>
  <si>
    <t>Služby školení a vzdělávání</t>
  </si>
  <si>
    <t>Nákup ostat. služeb</t>
  </si>
  <si>
    <t>Výdaje na poř. věcí a služeb, pohošť.</t>
  </si>
  <si>
    <t>Neinv.dotace občanským sdružením</t>
  </si>
  <si>
    <t>Neinvestiční dotace obcím</t>
  </si>
  <si>
    <t>Ostat. NI transfery</t>
  </si>
  <si>
    <t>Ostatní neinv. transfery obyvatelstvu</t>
  </si>
  <si>
    <t>Budovy, haly a stavby</t>
  </si>
  <si>
    <t>Činnost místní správy celkem</t>
  </si>
  <si>
    <t>Úroky vlastní</t>
  </si>
  <si>
    <t>Výdaje z úvěr. finanč. operací</t>
  </si>
  <si>
    <t>Pojištění funkčně nespecifikované</t>
  </si>
  <si>
    <t>Platby daní a poplatků st. rozpočtu</t>
  </si>
  <si>
    <t>Ost. finanční operace</t>
  </si>
  <si>
    <t>Výdaje z fin.vyop. Min. let</t>
  </si>
  <si>
    <t>Výdaje z fin.vyp.min.let mezi krajem a obcí</t>
  </si>
  <si>
    <t>VÝDAJE CELKEM</t>
  </si>
  <si>
    <t>Saldo příjmů a výdajů</t>
  </si>
  <si>
    <t>Financování</t>
  </si>
  <si>
    <t>Změna stavu krátk. prostředků na účtech</t>
  </si>
  <si>
    <t>Nákup materiálu j.n.</t>
  </si>
  <si>
    <t>Výdaje na poř. věcí, služeb, pohoštění</t>
  </si>
  <si>
    <t>Ostatní tělovýchovná činnost celkem</t>
  </si>
  <si>
    <t>Odměny ZO</t>
  </si>
  <si>
    <t>Zastupitelstva obcí celkem</t>
  </si>
  <si>
    <t>NI př. dot. ze st. r. v rám. souh. dot. vyp. KúPk</t>
  </si>
  <si>
    <t>Pěstební činnost - LES</t>
  </si>
  <si>
    <t>Činnost místní správy</t>
  </si>
  <si>
    <t>Komunální služby - DÍLNA</t>
  </si>
  <si>
    <t>Drobný hmot. Dlouh. Majetek (nábytek)</t>
  </si>
  <si>
    <t>Volnočas. Centrum (Záležitosti kultury)</t>
  </si>
  <si>
    <t>Využívání a zneškod. Komunál. odpadů</t>
  </si>
  <si>
    <t>Daň z příjmů PO za obce</t>
  </si>
  <si>
    <t>Příjmy z poskyt. Služeb</t>
  </si>
  <si>
    <t>Sběr a odvoz komunálních odpadů</t>
  </si>
  <si>
    <t>Výdaje na dodav. Opravy a údržbu</t>
  </si>
  <si>
    <t>Ost. Neinv. Transf. nezisk. Org.</t>
  </si>
  <si>
    <t>NI př. dot. od krajů - REKONSTR. VODOVODU</t>
  </si>
  <si>
    <t>Rozpočtové příjmy v  Kč</t>
  </si>
  <si>
    <t>Neinv. Transf. cizím PO</t>
  </si>
  <si>
    <t>nájemné</t>
  </si>
  <si>
    <t>Neinv. Nedotační transfery</t>
  </si>
  <si>
    <t>Odměny za užití počítač. Progr.</t>
  </si>
  <si>
    <t>Oč. skut. 2016</t>
  </si>
  <si>
    <t>Zveřejněno také v elektronické podobě umožňující dálkový přístup.</t>
  </si>
  <si>
    <t>Opravy a udržování - učebny, oplocení</t>
  </si>
  <si>
    <t>Opravy a udržování - trávník</t>
  </si>
  <si>
    <t>Stroje, přístroje a zařízení</t>
  </si>
  <si>
    <t>prádlo, oděv</t>
  </si>
  <si>
    <t>neinv. Transf. PO</t>
  </si>
  <si>
    <t>ost. nákupy</t>
  </si>
  <si>
    <t>Platby daní a popl. Kraj., obcím a st.f.</t>
  </si>
  <si>
    <t>Daň z hazardních her</t>
  </si>
  <si>
    <t>-</t>
  </si>
  <si>
    <t>Krizová opatření</t>
  </si>
  <si>
    <t>příjmy z poskyt. služeb</t>
  </si>
  <si>
    <t>Příjaté příspěvky</t>
  </si>
  <si>
    <t>Zájmová činnost - spolky, sdružení</t>
  </si>
  <si>
    <t>Záležitosti kultury - vítání obč., spol. akce</t>
  </si>
  <si>
    <t>Platby daní a poplatků krajům a obcím</t>
  </si>
  <si>
    <t xml:space="preserve">Základní škola </t>
  </si>
  <si>
    <t>Dopr. Prostředky</t>
  </si>
  <si>
    <t>Rozp. 2022</t>
  </si>
  <si>
    <t>Opravy</t>
  </si>
  <si>
    <t>Schváleno:</t>
  </si>
  <si>
    <t>Rozp. 2023</t>
  </si>
  <si>
    <t>Návrh rozpočtu obce na r. 2023</t>
  </si>
  <si>
    <t>Nákup ost. Služeb</t>
  </si>
  <si>
    <t>Péče o vzhled obcí a veř. Zeleň</t>
  </si>
  <si>
    <t>Stavby</t>
  </si>
  <si>
    <t xml:space="preserve">Vyvěšeno: </t>
  </si>
  <si>
    <t xml:space="preserve">Sejmuto: </t>
  </si>
  <si>
    <t>Sportovní zařízení v majetku obce</t>
  </si>
</sst>
</file>

<file path=xl/styles.xml><?xml version="1.0" encoding="utf-8"?>
<styleSheet xmlns="http://schemas.openxmlformats.org/spreadsheetml/2006/main">
  <numFmts count="2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&quot;€&quot;#,##0;\-&quot;€&quot;#,##0"/>
    <numFmt numFmtId="167" formatCode="&quot;€&quot;#,##0;[Red]\-&quot;€&quot;#,##0"/>
    <numFmt numFmtId="168" formatCode="&quot;€&quot;#,##0.00;\-&quot;€&quot;#,##0.00"/>
    <numFmt numFmtId="169" formatCode="&quot;€&quot;#,##0.00;[Red]\-&quot;€&quot;#,##0.00"/>
    <numFmt numFmtId="170" formatCode="_-&quot;€&quot;* #,##0_-;\-&quot;€&quot;* #,##0_-;_-&quot;€&quot;* &quot;-&quot;_-;_-@_-"/>
    <numFmt numFmtId="171" formatCode="_-&quot;€&quot;* #,##0.00_-;\-&quot;€&quot;* #,##0.00_-;_-&quot;€&quot;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_-* #,##0.0\ _K_č_-;\-* #,##0.0\ _K_č_-;_-* &quot;-&quot;??\ _K_č_-;_-@_-"/>
    <numFmt numFmtId="182" formatCode="_-* #,##0\ _K_č_-;\-* #,##0\ _K_č_-;_-* &quot;-&quot;??\ _K_č_-;_-@_-"/>
  </numFmts>
  <fonts count="55">
    <font>
      <sz val="10"/>
      <name val="Arial"/>
      <family val="2"/>
    </font>
    <font>
      <sz val="10"/>
      <name val="Arial CE"/>
      <family val="0"/>
    </font>
    <font>
      <sz val="8"/>
      <name val="Arial CE"/>
      <family val="0"/>
    </font>
    <font>
      <sz val="8"/>
      <color indexed="18"/>
      <name val="Arial CE"/>
      <family val="0"/>
    </font>
    <font>
      <b/>
      <sz val="8"/>
      <name val="Arial CE"/>
      <family val="0"/>
    </font>
    <font>
      <sz val="8"/>
      <name val="Arial"/>
      <family val="2"/>
    </font>
    <font>
      <b/>
      <u val="single"/>
      <sz val="11"/>
      <name val="Arial CE"/>
      <family val="2"/>
    </font>
    <font>
      <b/>
      <i/>
      <u val="single"/>
      <sz val="8"/>
      <name val="Arial CE"/>
      <family val="2"/>
    </font>
    <font>
      <b/>
      <u val="single"/>
      <sz val="8"/>
      <name val="Arial CE"/>
      <family val="2"/>
    </font>
    <font>
      <i/>
      <sz val="8"/>
      <name val="Arial CE"/>
      <family val="0"/>
    </font>
    <font>
      <b/>
      <i/>
      <sz val="8"/>
      <name val="Arial CE"/>
      <family val="0"/>
    </font>
    <font>
      <b/>
      <sz val="10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"/>
      <family val="2"/>
    </font>
    <font>
      <sz val="10"/>
      <color indexed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Arial"/>
      <family val="2"/>
    </font>
    <font>
      <sz val="10"/>
      <color rgb="FFFF0000"/>
      <name val="Arial CE"/>
      <family val="0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8000860214233"/>
        <bgColor indexed="64"/>
      </patternFill>
    </fill>
  </fills>
  <borders count="6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6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19" borderId="0" applyNumberFormat="0" applyBorder="0" applyAlignment="0" applyProtection="0"/>
    <xf numFmtId="0" fontId="39" fillId="20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1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1" fillId="0" borderId="0" applyFont="0" applyFill="0" applyBorder="0" applyAlignment="0" applyProtection="0"/>
    <xf numFmtId="0" fontId="46" fillId="0" borderId="7" applyNumberFormat="0" applyFill="0" applyAlignment="0" applyProtection="0"/>
    <xf numFmtId="0" fontId="47" fillId="23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4" borderId="8" applyNumberFormat="0" applyAlignment="0" applyProtection="0"/>
    <xf numFmtId="0" fontId="50" fillId="25" borderId="8" applyNumberFormat="0" applyAlignment="0" applyProtection="0"/>
    <xf numFmtId="0" fontId="51" fillId="25" borderId="9" applyNumberFormat="0" applyAlignment="0" applyProtection="0"/>
    <xf numFmtId="0" fontId="52" fillId="0" borderId="0" applyNumberFormat="0" applyFill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</cellStyleXfs>
  <cellXfs count="347">
    <xf numFmtId="0" fontId="0" fillId="0" borderId="0" xfId="0" applyAlignment="1">
      <alignment/>
    </xf>
    <xf numFmtId="0" fontId="2" fillId="32" borderId="10" xfId="0" applyFont="1" applyFill="1" applyBorder="1" applyAlignment="1" applyProtection="1">
      <alignment/>
      <protection hidden="1" locked="0"/>
    </xf>
    <xf numFmtId="0" fontId="2" fillId="32" borderId="11" xfId="0" applyFont="1" applyFill="1" applyBorder="1" applyAlignment="1" applyProtection="1">
      <alignment/>
      <protection hidden="1" locked="0"/>
    </xf>
    <xf numFmtId="0" fontId="2" fillId="32" borderId="12" xfId="0" applyFont="1" applyFill="1" applyBorder="1" applyAlignment="1" applyProtection="1">
      <alignment/>
      <protection hidden="1" locked="0"/>
    </xf>
    <xf numFmtId="0" fontId="2" fillId="32" borderId="10" xfId="0" applyFont="1" applyFill="1" applyBorder="1" applyAlignment="1" applyProtection="1">
      <alignment horizontal="center" vertical="center" wrapText="1"/>
      <protection hidden="1" locked="0"/>
    </xf>
    <xf numFmtId="0" fontId="2" fillId="32" borderId="11" xfId="0" applyFont="1" applyFill="1" applyBorder="1" applyAlignment="1" applyProtection="1">
      <alignment horizontal="center" vertical="center" wrapText="1"/>
      <protection hidden="1" locked="0"/>
    </xf>
    <xf numFmtId="0" fontId="2" fillId="32" borderId="12" xfId="0" applyFont="1" applyFill="1" applyBorder="1" applyAlignment="1" applyProtection="1">
      <alignment horizontal="center" vertical="center" wrapText="1"/>
      <protection hidden="1" locked="0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 applyProtection="1">
      <alignment/>
      <protection locked="0"/>
    </xf>
    <xf numFmtId="180" fontId="2" fillId="0" borderId="16" xfId="0" applyNumberFormat="1" applyFont="1" applyFill="1" applyBorder="1" applyAlignment="1">
      <alignment vertical="center" wrapText="1"/>
    </xf>
    <xf numFmtId="180" fontId="2" fillId="0" borderId="17" xfId="0" applyNumberFormat="1" applyFont="1" applyFill="1" applyBorder="1" applyAlignment="1">
      <alignment vertical="center" wrapText="1"/>
    </xf>
    <xf numFmtId="180" fontId="2" fillId="33" borderId="17" xfId="0" applyNumberFormat="1" applyFont="1" applyFill="1" applyBorder="1" applyAlignment="1">
      <alignment vertical="center" wrapText="1"/>
    </xf>
    <xf numFmtId="180" fontId="2" fillId="33" borderId="18" xfId="0" applyNumberFormat="1" applyFont="1" applyFill="1" applyBorder="1" applyAlignment="1">
      <alignment vertical="center" wrapText="1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/>
    </xf>
    <xf numFmtId="180" fontId="2" fillId="0" borderId="19" xfId="0" applyNumberFormat="1" applyFont="1" applyFill="1" applyBorder="1" applyAlignment="1">
      <alignment vertical="center" wrapText="1"/>
    </xf>
    <xf numFmtId="180" fontId="2" fillId="0" borderId="20" xfId="0" applyNumberFormat="1" applyFont="1" applyFill="1" applyBorder="1" applyAlignment="1">
      <alignment vertical="center" wrapText="1"/>
    </xf>
    <xf numFmtId="180" fontId="2" fillId="0" borderId="21" xfId="0" applyNumberFormat="1" applyFont="1" applyFill="1" applyBorder="1" applyAlignment="1">
      <alignment vertical="center" wrapText="1"/>
    </xf>
    <xf numFmtId="180" fontId="2" fillId="33" borderId="20" xfId="0" applyNumberFormat="1" applyFont="1" applyFill="1" applyBorder="1" applyAlignment="1">
      <alignment vertical="center" wrapText="1"/>
    </xf>
    <xf numFmtId="180" fontId="2" fillId="33" borderId="21" xfId="0" applyNumberFormat="1" applyFont="1" applyFill="1" applyBorder="1" applyAlignment="1">
      <alignment vertical="center" wrapText="1"/>
    </xf>
    <xf numFmtId="180" fontId="2" fillId="0" borderId="19" xfId="0" applyNumberFormat="1" applyFont="1" applyBorder="1" applyAlignment="1">
      <alignment vertical="center" wrapText="1"/>
    </xf>
    <xf numFmtId="180" fontId="2" fillId="0" borderId="20" xfId="0" applyNumberFormat="1" applyFont="1" applyBorder="1" applyAlignment="1">
      <alignment vertical="center" wrapText="1"/>
    </xf>
    <xf numFmtId="180" fontId="2" fillId="0" borderId="21" xfId="0" applyNumberFormat="1" applyFont="1" applyBorder="1" applyAlignment="1">
      <alignment vertical="center" wrapText="1"/>
    </xf>
    <xf numFmtId="180" fontId="2" fillId="0" borderId="22" xfId="0" applyNumberFormat="1" applyFont="1" applyBorder="1" applyAlignment="1">
      <alignment vertical="center" wrapText="1"/>
    </xf>
    <xf numFmtId="0" fontId="2" fillId="0" borderId="23" xfId="0" applyFont="1" applyBorder="1" applyAlignment="1">
      <alignment horizontal="center"/>
    </xf>
    <xf numFmtId="0" fontId="2" fillId="0" borderId="22" xfId="0" applyFont="1" applyBorder="1" applyAlignment="1">
      <alignment/>
    </xf>
    <xf numFmtId="180" fontId="2" fillId="0" borderId="23" xfId="0" applyNumberFormat="1" applyFont="1" applyBorder="1" applyAlignment="1">
      <alignment vertical="center" wrapText="1"/>
    </xf>
    <xf numFmtId="180" fontId="2" fillId="0" borderId="24" xfId="0" applyNumberFormat="1" applyFont="1" applyBorder="1" applyAlignment="1">
      <alignment vertical="center" wrapText="1"/>
    </xf>
    <xf numFmtId="180" fontId="2" fillId="33" borderId="22" xfId="0" applyNumberFormat="1" applyFont="1" applyFill="1" applyBorder="1" applyAlignment="1">
      <alignment vertical="center" wrapText="1"/>
    </xf>
    <xf numFmtId="180" fontId="2" fillId="33" borderId="24" xfId="0" applyNumberFormat="1" applyFont="1" applyFill="1" applyBorder="1" applyAlignment="1">
      <alignment vertical="center" wrapText="1"/>
    </xf>
    <xf numFmtId="0" fontId="2" fillId="0" borderId="24" xfId="0" applyFont="1" applyBorder="1" applyAlignment="1">
      <alignment horizontal="center"/>
    </xf>
    <xf numFmtId="180" fontId="2" fillId="0" borderId="25" xfId="0" applyNumberFormat="1" applyFont="1" applyBorder="1" applyAlignment="1">
      <alignment vertical="center" wrapText="1"/>
    </xf>
    <xf numFmtId="180" fontId="2" fillId="0" borderId="26" xfId="0" applyNumberFormat="1" applyFont="1" applyBorder="1" applyAlignment="1">
      <alignment vertical="center" wrapText="1"/>
    </xf>
    <xf numFmtId="180" fontId="2" fillId="33" borderId="27" xfId="0" applyNumberFormat="1" applyFont="1" applyFill="1" applyBorder="1" applyAlignment="1">
      <alignment vertical="center" wrapText="1"/>
    </xf>
    <xf numFmtId="180" fontId="2" fillId="33" borderId="26" xfId="0" applyNumberFormat="1" applyFont="1" applyFill="1" applyBorder="1" applyAlignment="1">
      <alignment vertical="center" wrapText="1"/>
    </xf>
    <xf numFmtId="0" fontId="2" fillId="34" borderId="10" xfId="0" applyFont="1" applyFill="1" applyBorder="1" applyAlignment="1" applyProtection="1">
      <alignment horizontal="center"/>
      <protection hidden="1" locked="0"/>
    </xf>
    <xf numFmtId="0" fontId="4" fillId="34" borderId="11" xfId="0" applyFont="1" applyFill="1" applyBorder="1" applyAlignment="1" applyProtection="1">
      <alignment horizontal="center"/>
      <protection hidden="1" locked="0"/>
    </xf>
    <xf numFmtId="0" fontId="4" fillId="34" borderId="12" xfId="0" applyFont="1" applyFill="1" applyBorder="1" applyAlignment="1" applyProtection="1">
      <alignment/>
      <protection hidden="1" locked="0"/>
    </xf>
    <xf numFmtId="180" fontId="4" fillId="34" borderId="10" xfId="0" applyNumberFormat="1" applyFont="1" applyFill="1" applyBorder="1" applyAlignment="1" applyProtection="1">
      <alignment/>
      <protection hidden="1" locked="0"/>
    </xf>
    <xf numFmtId="180" fontId="4" fillId="34" borderId="11" xfId="0" applyNumberFormat="1" applyFont="1" applyFill="1" applyBorder="1" applyAlignment="1" applyProtection="1">
      <alignment/>
      <protection hidden="1" locked="0"/>
    </xf>
    <xf numFmtId="180" fontId="4" fillId="34" borderId="12" xfId="0" applyNumberFormat="1" applyFont="1" applyFill="1" applyBorder="1" applyAlignment="1" applyProtection="1">
      <alignment/>
      <protection hidden="1" locked="0"/>
    </xf>
    <xf numFmtId="1" fontId="4" fillId="34" borderId="11" xfId="0" applyNumberFormat="1" applyFont="1" applyFill="1" applyBorder="1" applyAlignment="1" applyProtection="1">
      <alignment/>
      <protection hidden="1" locked="0"/>
    </xf>
    <xf numFmtId="180" fontId="4" fillId="34" borderId="28" xfId="0" applyNumberFormat="1" applyFont="1" applyFill="1" applyBorder="1" applyAlignment="1" applyProtection="1">
      <alignment/>
      <protection hidden="1" locked="0"/>
    </xf>
    <xf numFmtId="0" fontId="2" fillId="0" borderId="15" xfId="0" applyFont="1" applyBorder="1" applyAlignment="1">
      <alignment/>
    </xf>
    <xf numFmtId="180" fontId="2" fillId="0" borderId="16" xfId="0" applyNumberFormat="1" applyFont="1" applyBorder="1" applyAlignment="1">
      <alignment/>
    </xf>
    <xf numFmtId="180" fontId="2" fillId="0" borderId="17" xfId="0" applyNumberFormat="1" applyFont="1" applyBorder="1" applyAlignment="1">
      <alignment/>
    </xf>
    <xf numFmtId="180" fontId="2" fillId="0" borderId="19" xfId="0" applyNumberFormat="1" applyFont="1" applyFill="1" applyBorder="1" applyAlignment="1">
      <alignment/>
    </xf>
    <xf numFmtId="180" fontId="2" fillId="0" borderId="20" xfId="0" applyNumberFormat="1" applyFont="1" applyFill="1" applyBorder="1" applyAlignment="1">
      <alignment/>
    </xf>
    <xf numFmtId="180" fontId="2" fillId="0" borderId="19" xfId="0" applyNumberFormat="1" applyFont="1" applyBorder="1" applyAlignment="1">
      <alignment/>
    </xf>
    <xf numFmtId="180" fontId="2" fillId="0" borderId="20" xfId="0" applyNumberFormat="1" applyFont="1" applyBorder="1" applyAlignment="1">
      <alignment/>
    </xf>
    <xf numFmtId="180" fontId="2" fillId="33" borderId="20" xfId="0" applyNumberFormat="1" applyFont="1" applyFill="1" applyBorder="1" applyAlignment="1">
      <alignment/>
    </xf>
    <xf numFmtId="180" fontId="2" fillId="0" borderId="23" xfId="0" applyNumberFormat="1" applyFont="1" applyBorder="1" applyAlignment="1">
      <alignment/>
    </xf>
    <xf numFmtId="180" fontId="2" fillId="0" borderId="24" xfId="0" applyNumberFormat="1" applyFont="1" applyBorder="1" applyAlignment="1">
      <alignment/>
    </xf>
    <xf numFmtId="1" fontId="4" fillId="34" borderId="29" xfId="0" applyNumberFormat="1" applyFont="1" applyFill="1" applyBorder="1" applyAlignment="1" applyProtection="1">
      <alignment/>
      <protection hidden="1" locked="0"/>
    </xf>
    <xf numFmtId="0" fontId="2" fillId="0" borderId="30" xfId="0" applyFont="1" applyFill="1" applyBorder="1" applyAlignment="1">
      <alignment/>
    </xf>
    <xf numFmtId="180" fontId="2" fillId="0" borderId="13" xfId="0" applyNumberFormat="1" applyFont="1" applyBorder="1" applyAlignment="1">
      <alignment/>
    </xf>
    <xf numFmtId="180" fontId="2" fillId="0" borderId="14" xfId="0" applyNumberFormat="1" applyFont="1" applyBorder="1" applyAlignment="1">
      <alignment/>
    </xf>
    <xf numFmtId="1" fontId="2" fillId="0" borderId="31" xfId="0" applyNumberFormat="1" applyFont="1" applyBorder="1" applyAlignment="1">
      <alignment/>
    </xf>
    <xf numFmtId="0" fontId="2" fillId="0" borderId="32" xfId="0" applyFont="1" applyFill="1" applyBorder="1" applyAlignment="1">
      <alignment horizontal="center"/>
    </xf>
    <xf numFmtId="0" fontId="2" fillId="0" borderId="33" xfId="0" applyFont="1" applyFill="1" applyBorder="1" applyAlignment="1">
      <alignment horizontal="center"/>
    </xf>
    <xf numFmtId="180" fontId="2" fillId="0" borderId="32" xfId="0" applyNumberFormat="1" applyFont="1" applyFill="1" applyBorder="1" applyAlignment="1">
      <alignment/>
    </xf>
    <xf numFmtId="180" fontId="2" fillId="0" borderId="33" xfId="0" applyNumberFormat="1" applyFont="1" applyFill="1" applyBorder="1" applyAlignment="1">
      <alignment/>
    </xf>
    <xf numFmtId="180" fontId="2" fillId="0" borderId="30" xfId="0" applyNumberFormat="1" applyFont="1" applyFill="1" applyBorder="1" applyAlignment="1">
      <alignment/>
    </xf>
    <xf numFmtId="1" fontId="2" fillId="0" borderId="34" xfId="0" applyNumberFormat="1" applyFont="1" applyBorder="1" applyAlignment="1">
      <alignment/>
    </xf>
    <xf numFmtId="1" fontId="4" fillId="34" borderId="28" xfId="0" applyNumberFormat="1" applyFont="1" applyFill="1" applyBorder="1" applyAlignment="1" applyProtection="1">
      <alignment/>
      <protection hidden="1" locked="0"/>
    </xf>
    <xf numFmtId="180" fontId="2" fillId="33" borderId="30" xfId="0" applyNumberFormat="1" applyFont="1" applyFill="1" applyBorder="1" applyAlignment="1">
      <alignment/>
    </xf>
    <xf numFmtId="0" fontId="4" fillId="34" borderId="10" xfId="0" applyFont="1" applyFill="1" applyBorder="1" applyAlignment="1" applyProtection="1">
      <alignment horizontal="center"/>
      <protection hidden="1" locked="0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35" xfId="0" applyFont="1" applyFill="1" applyBorder="1" applyAlignment="1">
      <alignment/>
    </xf>
    <xf numFmtId="0" fontId="2" fillId="0" borderId="36" xfId="0" applyFont="1" applyFill="1" applyBorder="1" applyAlignment="1">
      <alignment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37" xfId="0" applyFont="1" applyFill="1" applyBorder="1" applyAlignment="1">
      <alignment/>
    </xf>
    <xf numFmtId="180" fontId="4" fillId="34" borderId="29" xfId="0" applyNumberFormat="1" applyFont="1" applyFill="1" applyBorder="1" applyAlignment="1" applyProtection="1">
      <alignment/>
      <protection hidden="1" locked="0"/>
    </xf>
    <xf numFmtId="0" fontId="2" fillId="0" borderId="22" xfId="0" applyFont="1" applyFill="1" applyBorder="1" applyAlignment="1">
      <alignment horizontal="left"/>
    </xf>
    <xf numFmtId="0" fontId="2" fillId="0" borderId="22" xfId="0" applyFont="1" applyFill="1" applyBorder="1" applyAlignment="1">
      <alignment/>
    </xf>
    <xf numFmtId="180" fontId="2" fillId="0" borderId="38" xfId="0" applyNumberFormat="1" applyFont="1" applyBorder="1" applyAlignment="1">
      <alignment/>
    </xf>
    <xf numFmtId="0" fontId="2" fillId="0" borderId="32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30" xfId="0" applyFont="1" applyBorder="1" applyAlignment="1">
      <alignment/>
    </xf>
    <xf numFmtId="180" fontId="2" fillId="0" borderId="39" xfId="0" applyNumberFormat="1" applyFont="1" applyBorder="1" applyAlignment="1">
      <alignment/>
    </xf>
    <xf numFmtId="180" fontId="2" fillId="0" borderId="40" xfId="0" applyNumberFormat="1" applyFont="1" applyBorder="1" applyAlignment="1">
      <alignment/>
    </xf>
    <xf numFmtId="1" fontId="2" fillId="0" borderId="41" xfId="0" applyNumberFormat="1" applyFont="1" applyBorder="1" applyAlignment="1">
      <alignment/>
    </xf>
    <xf numFmtId="0" fontId="2" fillId="35" borderId="10" xfId="0" applyFont="1" applyFill="1" applyBorder="1" applyAlignment="1" applyProtection="1">
      <alignment horizontal="center"/>
      <protection hidden="1" locked="0"/>
    </xf>
    <xf numFmtId="0" fontId="4" fillId="35" borderId="11" xfId="0" applyFont="1" applyFill="1" applyBorder="1" applyAlignment="1" applyProtection="1">
      <alignment horizontal="center"/>
      <protection hidden="1" locked="0"/>
    </xf>
    <xf numFmtId="0" fontId="4" fillId="35" borderId="12" xfId="0" applyFont="1" applyFill="1" applyBorder="1" applyAlignment="1" applyProtection="1">
      <alignment/>
      <protection hidden="1" locked="0"/>
    </xf>
    <xf numFmtId="180" fontId="4" fillId="35" borderId="10" xfId="0" applyNumberFormat="1" applyFont="1" applyFill="1" applyBorder="1" applyAlignment="1" applyProtection="1">
      <alignment/>
      <protection hidden="1" locked="0"/>
    </xf>
    <xf numFmtId="180" fontId="4" fillId="35" borderId="11" xfId="0" applyNumberFormat="1" applyFont="1" applyFill="1" applyBorder="1" applyAlignment="1" applyProtection="1">
      <alignment/>
      <protection hidden="1" locked="0"/>
    </xf>
    <xf numFmtId="1" fontId="4" fillId="35" borderId="29" xfId="0" applyNumberFormat="1" applyFont="1" applyFill="1" applyBorder="1" applyAlignment="1" applyProtection="1">
      <alignment/>
      <protection hidden="1" locked="0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2" fillId="0" borderId="18" xfId="0" applyFont="1" applyBorder="1" applyAlignment="1">
      <alignment/>
    </xf>
    <xf numFmtId="1" fontId="2" fillId="0" borderId="35" xfId="0" applyNumberFormat="1" applyFont="1" applyBorder="1" applyAlignment="1">
      <alignment/>
    </xf>
    <xf numFmtId="1" fontId="2" fillId="0" borderId="36" xfId="0" applyNumberFormat="1" applyFont="1" applyBorder="1" applyAlignment="1">
      <alignment/>
    </xf>
    <xf numFmtId="0" fontId="2" fillId="0" borderId="27" xfId="0" applyFont="1" applyBorder="1" applyAlignment="1">
      <alignment/>
    </xf>
    <xf numFmtId="1" fontId="2" fillId="0" borderId="38" xfId="0" applyNumberFormat="1" applyFont="1" applyBorder="1" applyAlignment="1">
      <alignment/>
    </xf>
    <xf numFmtId="0" fontId="2" fillId="0" borderId="40" xfId="0" applyFont="1" applyBorder="1" applyAlignment="1">
      <alignment horizontal="center"/>
    </xf>
    <xf numFmtId="180" fontId="2" fillId="33" borderId="14" xfId="0" applyNumberFormat="1" applyFont="1" applyFill="1" applyBorder="1" applyAlignment="1">
      <alignment/>
    </xf>
    <xf numFmtId="180" fontId="2" fillId="0" borderId="36" xfId="0" applyNumberFormat="1" applyFont="1" applyBorder="1" applyAlignment="1">
      <alignment/>
    </xf>
    <xf numFmtId="0" fontId="2" fillId="0" borderId="15" xfId="0" applyFont="1" applyFill="1" applyBorder="1" applyAlignment="1">
      <alignment/>
    </xf>
    <xf numFmtId="180" fontId="2" fillId="0" borderId="31" xfId="0" applyNumberFormat="1" applyFont="1" applyBorder="1" applyAlignment="1">
      <alignment/>
    </xf>
    <xf numFmtId="0" fontId="2" fillId="0" borderId="21" xfId="0" applyFont="1" applyFill="1" applyBorder="1" applyAlignment="1">
      <alignment/>
    </xf>
    <xf numFmtId="180" fontId="2" fillId="0" borderId="10" xfId="0" applyNumberFormat="1" applyFont="1" applyFill="1" applyBorder="1" applyAlignment="1">
      <alignment/>
    </xf>
    <xf numFmtId="180" fontId="2" fillId="0" borderId="11" xfId="0" applyNumberFormat="1" applyFont="1" applyFill="1" applyBorder="1" applyAlignment="1">
      <alignment/>
    </xf>
    <xf numFmtId="180" fontId="4" fillId="34" borderId="32" xfId="0" applyNumberFormat="1" applyFont="1" applyFill="1" applyBorder="1" applyAlignment="1" applyProtection="1">
      <alignment/>
      <protection hidden="1" locked="0"/>
    </xf>
    <xf numFmtId="180" fontId="4" fillId="34" borderId="33" xfId="0" applyNumberFormat="1" applyFont="1" applyFill="1" applyBorder="1" applyAlignment="1" applyProtection="1">
      <alignment/>
      <protection hidden="1" locked="0"/>
    </xf>
    <xf numFmtId="180" fontId="2" fillId="0" borderId="42" xfId="0" applyNumberFormat="1" applyFont="1" applyBorder="1" applyAlignment="1">
      <alignment/>
    </xf>
    <xf numFmtId="0" fontId="4" fillId="34" borderId="25" xfId="0" applyFont="1" applyFill="1" applyBorder="1" applyAlignment="1">
      <alignment horizontal="center"/>
    </xf>
    <xf numFmtId="0" fontId="4" fillId="34" borderId="13" xfId="0" applyFont="1" applyFill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33" borderId="15" xfId="0" applyFont="1" applyFill="1" applyBorder="1" applyAlignment="1">
      <alignment/>
    </xf>
    <xf numFmtId="0" fontId="2" fillId="0" borderId="13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180" fontId="2" fillId="0" borderId="13" xfId="0" applyNumberFormat="1" applyFont="1" applyFill="1" applyBorder="1" applyAlignment="1">
      <alignment/>
    </xf>
    <xf numFmtId="180" fontId="2" fillId="0" borderId="14" xfId="0" applyNumberFormat="1" applyFont="1" applyFill="1" applyBorder="1" applyAlignment="1">
      <alignment/>
    </xf>
    <xf numFmtId="0" fontId="2" fillId="0" borderId="19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/>
    </xf>
    <xf numFmtId="0" fontId="2" fillId="0" borderId="27" xfId="0" applyFont="1" applyFill="1" applyBorder="1" applyAlignment="1">
      <alignment/>
    </xf>
    <xf numFmtId="180" fontId="2" fillId="0" borderId="23" xfId="0" applyNumberFormat="1" applyFont="1" applyFill="1" applyBorder="1" applyAlignment="1">
      <alignment/>
    </xf>
    <xf numFmtId="180" fontId="2" fillId="0" borderId="24" xfId="0" applyNumberFormat="1" applyFont="1" applyFill="1" applyBorder="1" applyAlignment="1">
      <alignment/>
    </xf>
    <xf numFmtId="0" fontId="2" fillId="33" borderId="14" xfId="0" applyFont="1" applyFill="1" applyBorder="1" applyAlignment="1">
      <alignment horizontal="center"/>
    </xf>
    <xf numFmtId="180" fontId="2" fillId="0" borderId="25" xfId="0" applyNumberFormat="1" applyFont="1" applyFill="1" applyBorder="1" applyAlignment="1">
      <alignment/>
    </xf>
    <xf numFmtId="180" fontId="2" fillId="0" borderId="26" xfId="0" applyNumberFormat="1" applyFont="1" applyFill="1" applyBorder="1" applyAlignment="1">
      <alignment/>
    </xf>
    <xf numFmtId="180" fontId="4" fillId="34" borderId="43" xfId="0" applyNumberFormat="1" applyFont="1" applyFill="1" applyBorder="1" applyAlignment="1" applyProtection="1">
      <alignment/>
      <protection hidden="1" locked="0"/>
    </xf>
    <xf numFmtId="180" fontId="4" fillId="34" borderId="44" xfId="0" applyNumberFormat="1" applyFont="1" applyFill="1" applyBorder="1" applyAlignment="1" applyProtection="1">
      <alignment/>
      <protection hidden="1" locked="0"/>
    </xf>
    <xf numFmtId="180" fontId="4" fillId="34" borderId="39" xfId="0" applyNumberFormat="1" applyFont="1" applyFill="1" applyBorder="1" applyAlignment="1" applyProtection="1">
      <alignment/>
      <protection hidden="1" locked="0"/>
    </xf>
    <xf numFmtId="180" fontId="4" fillId="34" borderId="40" xfId="0" applyNumberFormat="1" applyFont="1" applyFill="1" applyBorder="1" applyAlignment="1" applyProtection="1">
      <alignment/>
      <protection hidden="1" locked="0"/>
    </xf>
    <xf numFmtId="180" fontId="2" fillId="33" borderId="36" xfId="0" applyNumberFormat="1" applyFont="1" applyFill="1" applyBorder="1" applyAlignment="1">
      <alignment/>
    </xf>
    <xf numFmtId="180" fontId="4" fillId="35" borderId="43" xfId="0" applyNumberFormat="1" applyFont="1" applyFill="1" applyBorder="1" applyAlignment="1" applyProtection="1">
      <alignment/>
      <protection hidden="1" locked="0"/>
    </xf>
    <xf numFmtId="180" fontId="4" fillId="35" borderId="44" xfId="0" applyNumberFormat="1" applyFont="1" applyFill="1" applyBorder="1" applyAlignment="1" applyProtection="1">
      <alignment/>
      <protection hidden="1" locked="0"/>
    </xf>
    <xf numFmtId="0" fontId="2" fillId="32" borderId="10" xfId="0" applyFont="1" applyFill="1" applyBorder="1" applyAlignment="1" applyProtection="1">
      <alignment horizontal="center"/>
      <protection hidden="1" locked="0"/>
    </xf>
    <xf numFmtId="0" fontId="4" fillId="32" borderId="11" xfId="0" applyFont="1" applyFill="1" applyBorder="1" applyAlignment="1" applyProtection="1">
      <alignment horizontal="center"/>
      <protection hidden="1" locked="0"/>
    </xf>
    <xf numFmtId="0" fontId="4" fillId="32" borderId="12" xfId="0" applyFont="1" applyFill="1" applyBorder="1" applyAlignment="1" applyProtection="1">
      <alignment/>
      <protection hidden="1" locked="0"/>
    </xf>
    <xf numFmtId="180" fontId="4" fillId="32" borderId="10" xfId="0" applyNumberFormat="1" applyFont="1" applyFill="1" applyBorder="1" applyAlignment="1" applyProtection="1">
      <alignment/>
      <protection hidden="1" locked="0"/>
    </xf>
    <xf numFmtId="180" fontId="4" fillId="32" borderId="11" xfId="0" applyNumberFormat="1" applyFont="1" applyFill="1" applyBorder="1" applyAlignment="1" applyProtection="1">
      <alignment/>
      <protection hidden="1" locked="0"/>
    </xf>
    <xf numFmtId="180" fontId="4" fillId="0" borderId="0" xfId="0" applyNumberFormat="1" applyFont="1" applyBorder="1" applyAlignment="1">
      <alignment/>
    </xf>
    <xf numFmtId="180" fontId="2" fillId="0" borderId="0" xfId="0" applyNumberFormat="1" applyFont="1" applyAlignment="1">
      <alignment/>
    </xf>
    <xf numFmtId="0" fontId="2" fillId="0" borderId="0" xfId="0" applyFont="1" applyBorder="1" applyAlignment="1">
      <alignment horizontal="center"/>
    </xf>
    <xf numFmtId="180" fontId="4" fillId="0" borderId="32" xfId="0" applyNumberFormat="1" applyFont="1" applyFill="1" applyBorder="1" applyAlignment="1" applyProtection="1">
      <alignment/>
      <protection hidden="1" locked="0"/>
    </xf>
    <xf numFmtId="180" fontId="4" fillId="0" borderId="33" xfId="0" applyNumberFormat="1" applyFont="1" applyFill="1" applyBorder="1" applyAlignment="1" applyProtection="1">
      <alignment/>
      <protection hidden="1" locked="0"/>
    </xf>
    <xf numFmtId="180" fontId="2" fillId="0" borderId="32" xfId="0" applyNumberFormat="1" applyFont="1" applyFill="1" applyBorder="1" applyAlignment="1" applyProtection="1">
      <alignment/>
      <protection hidden="1" locked="0"/>
    </xf>
    <xf numFmtId="180" fontId="2" fillId="0" borderId="33" xfId="0" applyNumberFormat="1" applyFont="1" applyFill="1" applyBorder="1" applyAlignment="1" applyProtection="1">
      <alignment/>
      <protection hidden="1" locked="0"/>
    </xf>
    <xf numFmtId="0" fontId="2" fillId="0" borderId="24" xfId="0" applyFont="1" applyFill="1" applyBorder="1" applyAlignment="1">
      <alignment horizontal="center"/>
    </xf>
    <xf numFmtId="0" fontId="2" fillId="0" borderId="22" xfId="0" applyFont="1" applyBorder="1" applyAlignment="1">
      <alignment horizontal="center"/>
    </xf>
    <xf numFmtId="1" fontId="2" fillId="0" borderId="14" xfId="0" applyNumberFormat="1" applyFont="1" applyBorder="1" applyAlignment="1">
      <alignment/>
    </xf>
    <xf numFmtId="1" fontId="2" fillId="0" borderId="20" xfId="0" applyNumberFormat="1" applyFont="1" applyBorder="1" applyAlignment="1">
      <alignment/>
    </xf>
    <xf numFmtId="1" fontId="2" fillId="0" borderId="24" xfId="0" applyNumberFormat="1" applyFont="1" applyBorder="1" applyAlignment="1">
      <alignment/>
    </xf>
    <xf numFmtId="1" fontId="5" fillId="0" borderId="0" xfId="0" applyNumberFormat="1" applyFont="1" applyAlignment="1">
      <alignment/>
    </xf>
    <xf numFmtId="1" fontId="4" fillId="35" borderId="11" xfId="0" applyNumberFormat="1" applyFont="1" applyFill="1" applyBorder="1" applyAlignment="1" applyProtection="1">
      <alignment/>
      <protection hidden="1" locked="0"/>
    </xf>
    <xf numFmtId="1" fontId="2" fillId="33" borderId="31" xfId="0" applyNumberFormat="1" applyFont="1" applyFill="1" applyBorder="1" applyAlignment="1">
      <alignment/>
    </xf>
    <xf numFmtId="1" fontId="2" fillId="0" borderId="29" xfId="0" applyNumberFormat="1" applyFont="1" applyBorder="1" applyAlignment="1">
      <alignment/>
    </xf>
    <xf numFmtId="1" fontId="2" fillId="0" borderId="42" xfId="0" applyNumberFormat="1" applyFont="1" applyBorder="1" applyAlignment="1">
      <alignment/>
    </xf>
    <xf numFmtId="1" fontId="2" fillId="0" borderId="37" xfId="0" applyNumberFormat="1" applyFont="1" applyBorder="1" applyAlignment="1">
      <alignment/>
    </xf>
    <xf numFmtId="1" fontId="4" fillId="34" borderId="45" xfId="0" applyNumberFormat="1" applyFont="1" applyFill="1" applyBorder="1" applyAlignment="1" applyProtection="1">
      <alignment/>
      <protection hidden="1" locked="0"/>
    </xf>
    <xf numFmtId="1" fontId="0" fillId="0" borderId="0" xfId="0" applyNumberFormat="1" applyAlignment="1">
      <alignment/>
    </xf>
    <xf numFmtId="1" fontId="4" fillId="32" borderId="11" xfId="0" applyNumberFormat="1" applyFont="1" applyFill="1" applyBorder="1" applyAlignment="1" applyProtection="1">
      <alignment/>
      <protection hidden="1" locked="0"/>
    </xf>
    <xf numFmtId="1" fontId="4" fillId="0" borderId="0" xfId="0" applyNumberFormat="1" applyFont="1" applyBorder="1" applyAlignment="1">
      <alignment/>
    </xf>
    <xf numFmtId="1" fontId="2" fillId="0" borderId="17" xfId="0" applyNumberFormat="1" applyFont="1" applyBorder="1" applyAlignment="1">
      <alignment/>
    </xf>
    <xf numFmtId="180" fontId="4" fillId="34" borderId="17" xfId="0" applyNumberFormat="1" applyFont="1" applyFill="1" applyBorder="1" applyAlignment="1" applyProtection="1">
      <alignment/>
      <protection hidden="1" locked="0"/>
    </xf>
    <xf numFmtId="1" fontId="4" fillId="34" borderId="35" xfId="0" applyNumberFormat="1" applyFont="1" applyFill="1" applyBorder="1" applyAlignment="1" applyProtection="1">
      <alignment/>
      <protection hidden="1" locked="0"/>
    </xf>
    <xf numFmtId="0" fontId="4" fillId="32" borderId="29" xfId="0" applyFont="1" applyFill="1" applyBorder="1" applyAlignment="1" applyProtection="1">
      <alignment horizontal="center" vertical="center" wrapText="1"/>
      <protection hidden="1" locked="0"/>
    </xf>
    <xf numFmtId="0" fontId="2" fillId="0" borderId="17" xfId="0" applyFont="1" applyFill="1" applyBorder="1" applyAlignment="1" applyProtection="1">
      <alignment horizontal="center"/>
      <protection hidden="1" locked="0"/>
    </xf>
    <xf numFmtId="0" fontId="2" fillId="0" borderId="16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180" fontId="4" fillId="35" borderId="20" xfId="0" applyNumberFormat="1" applyFont="1" applyFill="1" applyBorder="1" applyAlignment="1" applyProtection="1">
      <alignment/>
      <protection hidden="1" locked="0"/>
    </xf>
    <xf numFmtId="1" fontId="4" fillId="35" borderId="21" xfId="0" applyNumberFormat="1" applyFont="1" applyFill="1" applyBorder="1" applyAlignment="1" applyProtection="1">
      <alignment/>
      <protection hidden="1" locked="0"/>
    </xf>
    <xf numFmtId="180" fontId="2" fillId="33" borderId="18" xfId="0" applyNumberFormat="1" applyFont="1" applyFill="1" applyBorder="1" applyAlignment="1">
      <alignment/>
    </xf>
    <xf numFmtId="1" fontId="2" fillId="0" borderId="46" xfId="0" applyNumberFormat="1" applyFont="1" applyBorder="1" applyAlignment="1">
      <alignment/>
    </xf>
    <xf numFmtId="0" fontId="2" fillId="0" borderId="43" xfId="0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180" fontId="2" fillId="0" borderId="32" xfId="0" applyNumberFormat="1" applyFont="1" applyBorder="1" applyAlignment="1">
      <alignment/>
    </xf>
    <xf numFmtId="180" fontId="2" fillId="0" borderId="33" xfId="0" applyNumberFormat="1" applyFont="1" applyBorder="1" applyAlignment="1">
      <alignment/>
    </xf>
    <xf numFmtId="1" fontId="4" fillId="34" borderId="12" xfId="0" applyNumberFormat="1" applyFont="1" applyFill="1" applyBorder="1" applyAlignment="1" applyProtection="1">
      <alignment/>
      <protection hidden="1" locked="0"/>
    </xf>
    <xf numFmtId="0" fontId="9" fillId="0" borderId="25" xfId="0" applyFont="1" applyBorder="1" applyAlignment="1">
      <alignment horizontal="center"/>
    </xf>
    <xf numFmtId="1" fontId="3" fillId="33" borderId="17" xfId="0" applyNumberFormat="1" applyFont="1" applyFill="1" applyBorder="1" applyAlignment="1">
      <alignment/>
    </xf>
    <xf numFmtId="1" fontId="3" fillId="0" borderId="20" xfId="0" applyNumberFormat="1" applyFont="1" applyBorder="1" applyAlignment="1">
      <alignment/>
    </xf>
    <xf numFmtId="1" fontId="3" fillId="33" borderId="20" xfId="0" applyNumberFormat="1" applyFont="1" applyFill="1" applyBorder="1" applyAlignment="1">
      <alignment/>
    </xf>
    <xf numFmtId="1" fontId="3" fillId="33" borderId="24" xfId="0" applyNumberFormat="1" applyFont="1" applyFill="1" applyBorder="1" applyAlignment="1">
      <alignment/>
    </xf>
    <xf numFmtId="1" fontId="3" fillId="33" borderId="26" xfId="0" applyNumberFormat="1" applyFont="1" applyFill="1" applyBorder="1" applyAlignment="1">
      <alignment/>
    </xf>
    <xf numFmtId="0" fontId="0" fillId="0" borderId="20" xfId="0" applyBorder="1" applyAlignment="1">
      <alignment/>
    </xf>
    <xf numFmtId="180" fontId="2" fillId="0" borderId="43" xfId="0" applyNumberFormat="1" applyFont="1" applyFill="1" applyBorder="1" applyAlignment="1">
      <alignment/>
    </xf>
    <xf numFmtId="180" fontId="2" fillId="0" borderId="44" xfId="0" applyNumberFormat="1" applyFont="1" applyFill="1" applyBorder="1" applyAlignment="1">
      <alignment/>
    </xf>
    <xf numFmtId="1" fontId="2" fillId="0" borderId="45" xfId="0" applyNumberFormat="1" applyFont="1" applyBorder="1" applyAlignment="1">
      <alignment/>
    </xf>
    <xf numFmtId="0" fontId="0" fillId="0" borderId="47" xfId="0" applyBorder="1" applyAlignment="1">
      <alignment/>
    </xf>
    <xf numFmtId="180" fontId="2" fillId="0" borderId="22" xfId="0" applyNumberFormat="1" applyFont="1" applyBorder="1" applyAlignment="1">
      <alignment/>
    </xf>
    <xf numFmtId="0" fontId="0" fillId="36" borderId="48" xfId="0" applyFill="1" applyBorder="1" applyAlignment="1">
      <alignment/>
    </xf>
    <xf numFmtId="0" fontId="0" fillId="0" borderId="14" xfId="0" applyBorder="1" applyAlignment="1">
      <alignment/>
    </xf>
    <xf numFmtId="0" fontId="2" fillId="33" borderId="20" xfId="0" applyFont="1" applyFill="1" applyBorder="1" applyAlignment="1" applyProtection="1">
      <alignment horizontal="center"/>
      <protection hidden="1" locked="0"/>
    </xf>
    <xf numFmtId="0" fontId="2" fillId="0" borderId="20" xfId="0" applyFont="1" applyBorder="1" applyAlignment="1">
      <alignment/>
    </xf>
    <xf numFmtId="180" fontId="4" fillId="33" borderId="20" xfId="0" applyNumberFormat="1" applyFont="1" applyFill="1" applyBorder="1" applyAlignment="1" applyProtection="1">
      <alignment/>
      <protection hidden="1" locked="0"/>
    </xf>
    <xf numFmtId="180" fontId="2" fillId="33" borderId="20" xfId="0" applyNumberFormat="1" applyFont="1" applyFill="1" applyBorder="1" applyAlignment="1" applyProtection="1">
      <alignment/>
      <protection hidden="1" locked="0"/>
    </xf>
    <xf numFmtId="0" fontId="2" fillId="0" borderId="20" xfId="0" applyFont="1" applyFill="1" applyBorder="1" applyAlignment="1">
      <alignment/>
    </xf>
    <xf numFmtId="180" fontId="2" fillId="0" borderId="20" xfId="0" applyNumberFormat="1" applyFont="1" applyBorder="1" applyAlignment="1">
      <alignment/>
    </xf>
    <xf numFmtId="1" fontId="2" fillId="0" borderId="20" xfId="0" applyNumberFormat="1" applyFont="1" applyBorder="1" applyAlignment="1">
      <alignment/>
    </xf>
    <xf numFmtId="0" fontId="4" fillId="34" borderId="43" xfId="0" applyFont="1" applyFill="1" applyBorder="1" applyAlignment="1" applyProtection="1">
      <alignment horizontal="center"/>
      <protection hidden="1" locked="0"/>
    </xf>
    <xf numFmtId="0" fontId="4" fillId="34" borderId="44" xfId="0" applyFont="1" applyFill="1" applyBorder="1" applyAlignment="1" applyProtection="1">
      <alignment horizontal="center"/>
      <protection hidden="1" locked="0"/>
    </xf>
    <xf numFmtId="0" fontId="4" fillId="34" borderId="49" xfId="0" applyFont="1" applyFill="1" applyBorder="1" applyAlignment="1" applyProtection="1">
      <alignment/>
      <protection hidden="1" locked="0"/>
    </xf>
    <xf numFmtId="0" fontId="4" fillId="34" borderId="20" xfId="0" applyFont="1" applyFill="1" applyBorder="1" applyAlignment="1" applyProtection="1">
      <alignment horizontal="center"/>
      <protection hidden="1" locked="0"/>
    </xf>
    <xf numFmtId="0" fontId="4" fillId="34" borderId="20" xfId="0" applyFont="1" applyFill="1" applyBorder="1" applyAlignment="1" applyProtection="1">
      <alignment/>
      <protection hidden="1" locked="0"/>
    </xf>
    <xf numFmtId="180" fontId="4" fillId="34" borderId="20" xfId="0" applyNumberFormat="1" applyFont="1" applyFill="1" applyBorder="1" applyAlignment="1" applyProtection="1">
      <alignment/>
      <protection hidden="1" locked="0"/>
    </xf>
    <xf numFmtId="1" fontId="4" fillId="34" borderId="20" xfId="0" applyNumberFormat="1" applyFont="1" applyFill="1" applyBorder="1" applyAlignment="1" applyProtection="1">
      <alignment/>
      <protection hidden="1" locked="0"/>
    </xf>
    <xf numFmtId="0" fontId="10" fillId="37" borderId="10" xfId="0" applyFont="1" applyFill="1" applyBorder="1" applyAlignment="1" applyProtection="1">
      <alignment horizontal="center"/>
      <protection hidden="1" locked="0"/>
    </xf>
    <xf numFmtId="182" fontId="0" fillId="0" borderId="20" xfId="34" applyNumberFormat="1" applyFont="1" applyBorder="1" applyAlignment="1">
      <alignment horizontal="right"/>
    </xf>
    <xf numFmtId="0" fontId="4" fillId="32" borderId="50" xfId="0" applyFont="1" applyFill="1" applyBorder="1" applyAlignment="1" applyProtection="1">
      <alignment horizontal="center" vertical="center" wrapText="1"/>
      <protection hidden="1" locked="0"/>
    </xf>
    <xf numFmtId="1" fontId="4" fillId="34" borderId="51" xfId="0" applyNumberFormat="1" applyFont="1" applyFill="1" applyBorder="1" applyAlignment="1" applyProtection="1">
      <alignment/>
      <protection hidden="1" locked="0"/>
    </xf>
    <xf numFmtId="1" fontId="2" fillId="0" borderId="0" xfId="0" applyNumberFormat="1" applyFont="1" applyBorder="1" applyAlignment="1">
      <alignment/>
    </xf>
    <xf numFmtId="180" fontId="4" fillId="34" borderId="51" xfId="0" applyNumberFormat="1" applyFont="1" applyFill="1" applyBorder="1" applyAlignment="1" applyProtection="1">
      <alignment/>
      <protection hidden="1" locked="0"/>
    </xf>
    <xf numFmtId="180" fontId="2" fillId="0" borderId="0" xfId="0" applyNumberFormat="1" applyFont="1" applyBorder="1" applyAlignment="1">
      <alignment/>
    </xf>
    <xf numFmtId="1" fontId="4" fillId="35" borderId="51" xfId="0" applyNumberFormat="1" applyFont="1" applyFill="1" applyBorder="1" applyAlignment="1" applyProtection="1">
      <alignment/>
      <protection hidden="1" locked="0"/>
    </xf>
    <xf numFmtId="3" fontId="0" fillId="0" borderId="20" xfId="0" applyNumberFormat="1" applyBorder="1" applyAlignment="1">
      <alignment/>
    </xf>
    <xf numFmtId="3" fontId="0" fillId="0" borderId="33" xfId="0" applyNumberFormat="1" applyBorder="1" applyAlignment="1">
      <alignment/>
    </xf>
    <xf numFmtId="180" fontId="1" fillId="0" borderId="52" xfId="0" applyNumberFormat="1" applyFont="1" applyBorder="1" applyAlignment="1">
      <alignment/>
    </xf>
    <xf numFmtId="3" fontId="0" fillId="0" borderId="47" xfId="0" applyNumberForma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180" fontId="2" fillId="0" borderId="0" xfId="0" applyNumberFormat="1" applyFont="1" applyBorder="1" applyAlignment="1">
      <alignment vertical="center" wrapText="1"/>
    </xf>
    <xf numFmtId="180" fontId="2" fillId="0" borderId="0" xfId="0" applyNumberFormat="1" applyFont="1" applyFill="1" applyBorder="1" applyAlignment="1">
      <alignment vertical="center" wrapText="1"/>
    </xf>
    <xf numFmtId="1" fontId="3" fillId="0" borderId="0" xfId="0" applyNumberFormat="1" applyFont="1" applyBorder="1" applyAlignment="1">
      <alignment/>
    </xf>
    <xf numFmtId="180" fontId="1" fillId="0" borderId="22" xfId="0" applyNumberFormat="1" applyFont="1" applyBorder="1" applyAlignment="1">
      <alignment/>
    </xf>
    <xf numFmtId="3" fontId="0" fillId="0" borderId="25" xfId="0" applyNumberFormat="1" applyBorder="1" applyAlignment="1">
      <alignment/>
    </xf>
    <xf numFmtId="3" fontId="12" fillId="6" borderId="20" xfId="0" applyNumberFormat="1" applyFont="1" applyFill="1" applyBorder="1" applyAlignment="1">
      <alignment/>
    </xf>
    <xf numFmtId="0" fontId="4" fillId="34" borderId="40" xfId="0" applyFont="1" applyFill="1" applyBorder="1" applyAlignment="1" applyProtection="1">
      <alignment horizontal="center"/>
      <protection hidden="1" locked="0"/>
    </xf>
    <xf numFmtId="0" fontId="4" fillId="34" borderId="53" xfId="0" applyFont="1" applyFill="1" applyBorder="1" applyAlignment="1" applyProtection="1">
      <alignment/>
      <protection hidden="1" locked="0"/>
    </xf>
    <xf numFmtId="1" fontId="4" fillId="34" borderId="41" xfId="0" applyNumberFormat="1" applyFont="1" applyFill="1" applyBorder="1" applyAlignment="1" applyProtection="1">
      <alignment/>
      <protection hidden="1" locked="0"/>
    </xf>
    <xf numFmtId="180" fontId="4" fillId="34" borderId="41" xfId="0" applyNumberFormat="1" applyFont="1" applyFill="1" applyBorder="1" applyAlignment="1" applyProtection="1">
      <alignment/>
      <protection hidden="1" locked="0"/>
    </xf>
    <xf numFmtId="0" fontId="9" fillId="0" borderId="20" xfId="0" applyFont="1" applyBorder="1" applyAlignment="1">
      <alignment horizontal="center"/>
    </xf>
    <xf numFmtId="0" fontId="9" fillId="0" borderId="20" xfId="0" applyFont="1" applyFill="1" applyBorder="1" applyAlignment="1">
      <alignment/>
    </xf>
    <xf numFmtId="180" fontId="9" fillId="0" borderId="20" xfId="0" applyNumberFormat="1" applyFont="1" applyBorder="1" applyAlignment="1">
      <alignment/>
    </xf>
    <xf numFmtId="1" fontId="9" fillId="0" borderId="20" xfId="0" applyNumberFormat="1" applyFont="1" applyBorder="1" applyAlignment="1">
      <alignment/>
    </xf>
    <xf numFmtId="180" fontId="9" fillId="0" borderId="20" xfId="0" applyNumberFormat="1" applyFont="1" applyBorder="1" applyAlignment="1">
      <alignment/>
    </xf>
    <xf numFmtId="3" fontId="0" fillId="0" borderId="14" xfId="0" applyNumberFormat="1" applyBorder="1" applyAlignment="1">
      <alignment/>
    </xf>
    <xf numFmtId="182" fontId="4" fillId="34" borderId="54" xfId="34" applyNumberFormat="1" applyFont="1" applyFill="1" applyBorder="1" applyAlignment="1" applyProtection="1">
      <alignment/>
      <protection hidden="1" locked="0"/>
    </xf>
    <xf numFmtId="182" fontId="0" fillId="0" borderId="33" xfId="34" applyNumberFormat="1" applyFont="1" applyBorder="1" applyAlignment="1">
      <alignment horizontal="right"/>
    </xf>
    <xf numFmtId="182" fontId="0" fillId="12" borderId="54" xfId="34" applyNumberFormat="1" applyFont="1" applyFill="1" applyBorder="1" applyAlignment="1">
      <alignment/>
    </xf>
    <xf numFmtId="182" fontId="0" fillId="0" borderId="55" xfId="34" applyNumberFormat="1" applyFont="1" applyBorder="1" applyAlignment="1">
      <alignment/>
    </xf>
    <xf numFmtId="182" fontId="0" fillId="12" borderId="56" xfId="34" applyNumberFormat="1" applyFont="1" applyFill="1" applyBorder="1" applyAlignment="1">
      <alignment/>
    </xf>
    <xf numFmtId="182" fontId="0" fillId="0" borderId="47" xfId="34" applyNumberFormat="1" applyFont="1" applyBorder="1" applyAlignment="1">
      <alignment/>
    </xf>
    <xf numFmtId="182" fontId="0" fillId="0" borderId="25" xfId="34" applyNumberFormat="1" applyFont="1" applyBorder="1" applyAlignment="1">
      <alignment/>
    </xf>
    <xf numFmtId="182" fontId="0" fillId="12" borderId="10" xfId="34" applyNumberFormat="1" applyFont="1" applyFill="1" applyBorder="1" applyAlignment="1">
      <alignment/>
    </xf>
    <xf numFmtId="182" fontId="0" fillId="12" borderId="43" xfId="34" applyNumberFormat="1" applyFont="1" applyFill="1" applyBorder="1" applyAlignment="1">
      <alignment/>
    </xf>
    <xf numFmtId="182" fontId="0" fillId="12" borderId="39" xfId="34" applyNumberFormat="1" applyFont="1" applyFill="1" applyBorder="1" applyAlignment="1">
      <alignment/>
    </xf>
    <xf numFmtId="182" fontId="0" fillId="0" borderId="20" xfId="34" applyNumberFormat="1" applyFont="1" applyBorder="1" applyAlignment="1">
      <alignment/>
    </xf>
    <xf numFmtId="182" fontId="0" fillId="13" borderId="10" xfId="34" applyNumberFormat="1" applyFont="1" applyFill="1" applyBorder="1" applyAlignment="1">
      <alignment/>
    </xf>
    <xf numFmtId="182" fontId="11" fillId="12" borderId="34" xfId="34" applyNumberFormat="1" applyFont="1" applyFill="1" applyBorder="1" applyAlignment="1">
      <alignment/>
    </xf>
    <xf numFmtId="182" fontId="11" fillId="12" borderId="57" xfId="34" applyNumberFormat="1" applyFont="1" applyFill="1" applyBorder="1" applyAlignment="1">
      <alignment/>
    </xf>
    <xf numFmtId="182" fontId="0" fillId="0" borderId="24" xfId="34" applyNumberFormat="1" applyFont="1" applyBorder="1" applyAlignment="1">
      <alignment/>
    </xf>
    <xf numFmtId="182" fontId="11" fillId="12" borderId="20" xfId="34" applyNumberFormat="1" applyFont="1" applyFill="1" applyBorder="1" applyAlignment="1">
      <alignment/>
    </xf>
    <xf numFmtId="182" fontId="0" fillId="0" borderId="14" xfId="34" applyNumberFormat="1" applyFont="1" applyBorder="1" applyAlignment="1">
      <alignment/>
    </xf>
    <xf numFmtId="182" fontId="0" fillId="0" borderId="57" xfId="34" applyNumberFormat="1" applyFont="1" applyBorder="1" applyAlignment="1">
      <alignment/>
    </xf>
    <xf numFmtId="182" fontId="11" fillId="12" borderId="54" xfId="34" applyNumberFormat="1" applyFont="1" applyFill="1" applyBorder="1" applyAlignment="1">
      <alignment/>
    </xf>
    <xf numFmtId="182" fontId="1" fillId="0" borderId="20" xfId="34" applyNumberFormat="1" applyFont="1" applyBorder="1" applyAlignment="1">
      <alignment/>
    </xf>
    <xf numFmtId="182" fontId="0" fillId="0" borderId="0" xfId="34" applyNumberFormat="1" applyFont="1" applyAlignment="1">
      <alignment/>
    </xf>
    <xf numFmtId="182" fontId="0" fillId="38" borderId="58" xfId="34" applyNumberFormat="1" applyFont="1" applyFill="1" applyBorder="1" applyAlignment="1">
      <alignment/>
    </xf>
    <xf numFmtId="182" fontId="0" fillId="36" borderId="58" xfId="34" applyNumberFormat="1" applyFont="1" applyFill="1" applyBorder="1" applyAlignment="1">
      <alignment/>
    </xf>
    <xf numFmtId="182" fontId="4" fillId="34" borderId="12" xfId="34" applyNumberFormat="1" applyFont="1" applyFill="1" applyBorder="1" applyAlignment="1" applyProtection="1">
      <alignment/>
      <protection hidden="1" locked="0"/>
    </xf>
    <xf numFmtId="182" fontId="4" fillId="34" borderId="20" xfId="34" applyNumberFormat="1" applyFont="1" applyFill="1" applyBorder="1" applyAlignment="1" applyProtection="1">
      <alignment/>
      <protection hidden="1" locked="0"/>
    </xf>
    <xf numFmtId="182" fontId="2" fillId="33" borderId="15" xfId="34" applyNumberFormat="1" applyFont="1" applyFill="1" applyBorder="1" applyAlignment="1">
      <alignment/>
    </xf>
    <xf numFmtId="182" fontId="2" fillId="0" borderId="21" xfId="34" applyNumberFormat="1" applyFont="1" applyBorder="1" applyAlignment="1">
      <alignment/>
    </xf>
    <xf numFmtId="182" fontId="2" fillId="0" borderId="22" xfId="34" applyNumberFormat="1" applyFont="1" applyBorder="1" applyAlignment="1">
      <alignment/>
    </xf>
    <xf numFmtId="182" fontId="2" fillId="0" borderId="15" xfId="34" applyNumberFormat="1" applyFont="1" applyBorder="1" applyAlignment="1">
      <alignment/>
    </xf>
    <xf numFmtId="182" fontId="4" fillId="34" borderId="18" xfId="34" applyNumberFormat="1" applyFont="1" applyFill="1" applyBorder="1" applyAlignment="1" applyProtection="1">
      <alignment/>
      <protection hidden="1" locked="0"/>
    </xf>
    <xf numFmtId="182" fontId="2" fillId="0" borderId="30" xfId="34" applyNumberFormat="1" applyFont="1" applyBorder="1" applyAlignment="1">
      <alignment/>
    </xf>
    <xf numFmtId="182" fontId="2" fillId="0" borderId="0" xfId="34" applyNumberFormat="1" applyFont="1" applyBorder="1" applyAlignment="1">
      <alignment/>
    </xf>
    <xf numFmtId="182" fontId="4" fillId="34" borderId="49" xfId="34" applyNumberFormat="1" applyFont="1" applyFill="1" applyBorder="1" applyAlignment="1" applyProtection="1">
      <alignment/>
      <protection hidden="1" locked="0"/>
    </xf>
    <xf numFmtId="182" fontId="4" fillId="34" borderId="51" xfId="34" applyNumberFormat="1" applyFont="1" applyFill="1" applyBorder="1" applyAlignment="1" applyProtection="1">
      <alignment/>
      <protection hidden="1" locked="0"/>
    </xf>
    <xf numFmtId="182" fontId="4" fillId="35" borderId="36" xfId="34" applyNumberFormat="1" applyFont="1" applyFill="1" applyBorder="1" applyAlignment="1" applyProtection="1">
      <alignment/>
      <protection hidden="1" locked="0"/>
    </xf>
    <xf numFmtId="182" fontId="4" fillId="35" borderId="34" xfId="34" applyNumberFormat="1" applyFont="1" applyFill="1" applyBorder="1" applyAlignment="1" applyProtection="1">
      <alignment/>
      <protection hidden="1" locked="0"/>
    </xf>
    <xf numFmtId="182" fontId="4" fillId="32" borderId="29" xfId="34" applyNumberFormat="1" applyFont="1" applyFill="1" applyBorder="1" applyAlignment="1" applyProtection="1">
      <alignment/>
      <protection hidden="1" locked="0"/>
    </xf>
    <xf numFmtId="182" fontId="4" fillId="32" borderId="28" xfId="34" applyNumberFormat="1" applyFont="1" applyFill="1" applyBorder="1" applyAlignment="1" applyProtection="1">
      <alignment/>
      <protection hidden="1" locked="0"/>
    </xf>
    <xf numFmtId="182" fontId="5" fillId="0" borderId="20" xfId="34" applyNumberFormat="1" applyFont="1" applyBorder="1" applyAlignment="1">
      <alignment/>
    </xf>
    <xf numFmtId="182" fontId="5" fillId="0" borderId="24" xfId="34" applyNumberFormat="1" applyFont="1" applyBorder="1" applyAlignment="1">
      <alignment/>
    </xf>
    <xf numFmtId="182" fontId="5" fillId="0" borderId="57" xfId="34" applyNumberFormat="1" applyFont="1" applyBorder="1" applyAlignment="1">
      <alignment/>
    </xf>
    <xf numFmtId="0" fontId="2" fillId="0" borderId="59" xfId="0" applyFont="1" applyBorder="1" applyAlignment="1">
      <alignment horizontal="center"/>
    </xf>
    <xf numFmtId="180" fontId="2" fillId="0" borderId="59" xfId="0" applyNumberFormat="1" applyFont="1" applyBorder="1" applyAlignment="1">
      <alignment/>
    </xf>
    <xf numFmtId="182" fontId="0" fillId="0" borderId="60" xfId="34" applyNumberFormat="1" applyFont="1" applyBorder="1" applyAlignment="1">
      <alignment/>
    </xf>
    <xf numFmtId="0" fontId="4" fillId="34" borderId="39" xfId="0" applyFont="1" applyFill="1" applyBorder="1" applyAlignment="1" applyProtection="1">
      <alignment horizontal="center"/>
      <protection hidden="1" locked="0"/>
    </xf>
    <xf numFmtId="180" fontId="4" fillId="34" borderId="53" xfId="0" applyNumberFormat="1" applyFont="1" applyFill="1" applyBorder="1" applyAlignment="1" applyProtection="1">
      <alignment/>
      <protection hidden="1" locked="0"/>
    </xf>
    <xf numFmtId="1" fontId="4" fillId="34" borderId="50" xfId="0" applyNumberFormat="1" applyFont="1" applyFill="1" applyBorder="1" applyAlignment="1" applyProtection="1">
      <alignment/>
      <protection hidden="1" locked="0"/>
    </xf>
    <xf numFmtId="1" fontId="4" fillId="34" borderId="52" xfId="0" applyNumberFormat="1" applyFont="1" applyFill="1" applyBorder="1" applyAlignment="1" applyProtection="1">
      <alignment/>
      <protection hidden="1" locked="0"/>
    </xf>
    <xf numFmtId="0" fontId="4" fillId="37" borderId="20" xfId="0" applyFont="1" applyFill="1" applyBorder="1" applyAlignment="1" applyProtection="1">
      <alignment horizontal="center"/>
      <protection hidden="1" locked="0"/>
    </xf>
    <xf numFmtId="0" fontId="4" fillId="37" borderId="20" xfId="0" applyFont="1" applyFill="1" applyBorder="1" applyAlignment="1" applyProtection="1">
      <alignment/>
      <protection hidden="1" locked="0"/>
    </xf>
    <xf numFmtId="180" fontId="4" fillId="37" borderId="20" xfId="0" applyNumberFormat="1" applyFont="1" applyFill="1" applyBorder="1" applyAlignment="1" applyProtection="1">
      <alignment/>
      <protection hidden="1" locked="0"/>
    </xf>
    <xf numFmtId="1" fontId="4" fillId="37" borderId="20" xfId="0" applyNumberFormat="1" applyFont="1" applyFill="1" applyBorder="1" applyAlignment="1" applyProtection="1">
      <alignment/>
      <protection hidden="1" locked="0"/>
    </xf>
    <xf numFmtId="182" fontId="53" fillId="0" borderId="20" xfId="34" applyNumberFormat="1" applyFont="1" applyBorder="1" applyAlignment="1">
      <alignment/>
    </xf>
    <xf numFmtId="182" fontId="53" fillId="37" borderId="20" xfId="34" applyNumberFormat="1" applyFont="1" applyFill="1" applyBorder="1" applyAlignment="1">
      <alignment/>
    </xf>
    <xf numFmtId="182" fontId="53" fillId="0" borderId="47" xfId="34" applyNumberFormat="1" applyFont="1" applyBorder="1" applyAlignment="1">
      <alignment/>
    </xf>
    <xf numFmtId="182" fontId="0" fillId="12" borderId="57" xfId="34" applyNumberFormat="1" applyFont="1" applyFill="1" applyBorder="1" applyAlignment="1">
      <alignment horizontal="right"/>
    </xf>
    <xf numFmtId="182" fontId="54" fillId="0" borderId="20" xfId="34" applyNumberFormat="1" applyFont="1" applyBorder="1" applyAlignment="1">
      <alignment/>
    </xf>
    <xf numFmtId="182" fontId="2" fillId="37" borderId="22" xfId="34" applyNumberFormat="1" applyFont="1" applyFill="1" applyBorder="1" applyAlignment="1">
      <alignment/>
    </xf>
    <xf numFmtId="180" fontId="2" fillId="0" borderId="18" xfId="0" applyNumberFormat="1" applyFont="1" applyBorder="1" applyAlignment="1">
      <alignment/>
    </xf>
    <xf numFmtId="1" fontId="4" fillId="34" borderId="40" xfId="0" applyNumberFormat="1" applyFont="1" applyFill="1" applyBorder="1" applyAlignment="1" applyProtection="1">
      <alignment/>
      <protection hidden="1" locked="0"/>
    </xf>
    <xf numFmtId="180" fontId="4" fillId="34" borderId="0" xfId="0" applyNumberFormat="1" applyFont="1" applyFill="1" applyBorder="1" applyAlignment="1" applyProtection="1">
      <alignment/>
      <protection hidden="1" locked="0"/>
    </xf>
    <xf numFmtId="182" fontId="0" fillId="12" borderId="32" xfId="34" applyNumberFormat="1" applyFont="1" applyFill="1" applyBorder="1" applyAlignment="1">
      <alignment/>
    </xf>
    <xf numFmtId="0" fontId="2" fillId="0" borderId="25" xfId="0" applyFont="1" applyFill="1" applyBorder="1" applyAlignment="1" applyProtection="1">
      <alignment horizontal="center"/>
      <protection hidden="1" locked="0"/>
    </xf>
    <xf numFmtId="0" fontId="2" fillId="0" borderId="26" xfId="0" applyFont="1" applyFill="1" applyBorder="1" applyAlignment="1" applyProtection="1">
      <alignment horizontal="center"/>
      <protection hidden="1" locked="0"/>
    </xf>
    <xf numFmtId="0" fontId="2" fillId="0" borderId="27" xfId="0" applyFont="1" applyFill="1" applyBorder="1" applyAlignment="1" applyProtection="1">
      <alignment/>
      <protection hidden="1" locked="0"/>
    </xf>
    <xf numFmtId="180" fontId="2" fillId="0" borderId="25" xfId="0" applyNumberFormat="1" applyFont="1" applyFill="1" applyBorder="1" applyAlignment="1" applyProtection="1">
      <alignment/>
      <protection hidden="1" locked="0"/>
    </xf>
    <xf numFmtId="180" fontId="2" fillId="0" borderId="26" xfId="0" applyNumberFormat="1" applyFont="1" applyFill="1" applyBorder="1" applyAlignment="1" applyProtection="1">
      <alignment/>
      <protection hidden="1" locked="0"/>
    </xf>
    <xf numFmtId="1" fontId="2" fillId="0" borderId="27" xfId="0" applyNumberFormat="1" applyFont="1" applyFill="1" applyBorder="1" applyAlignment="1" applyProtection="1">
      <alignment/>
      <protection hidden="1" locked="0"/>
    </xf>
    <xf numFmtId="0" fontId="0" fillId="0" borderId="61" xfId="0" applyBorder="1" applyAlignment="1">
      <alignment/>
    </xf>
    <xf numFmtId="3" fontId="0" fillId="0" borderId="61" xfId="0" applyNumberFormat="1" applyBorder="1" applyAlignment="1">
      <alignment/>
    </xf>
    <xf numFmtId="182" fontId="0" fillId="0" borderId="61" xfId="34" applyNumberFormat="1" applyFont="1" applyBorder="1" applyAlignment="1">
      <alignment/>
    </xf>
    <xf numFmtId="182" fontId="4" fillId="34" borderId="62" xfId="34" applyNumberFormat="1" applyFont="1" applyFill="1" applyBorder="1" applyAlignment="1" applyProtection="1">
      <alignment/>
      <protection hidden="1" locked="0"/>
    </xf>
    <xf numFmtId="182" fontId="11" fillId="12" borderId="58" xfId="34" applyNumberFormat="1" applyFont="1" applyFill="1" applyBorder="1" applyAlignment="1">
      <alignment/>
    </xf>
    <xf numFmtId="0" fontId="4" fillId="34" borderId="12" xfId="0" applyFont="1" applyFill="1" applyBorder="1" applyAlignment="1" applyProtection="1">
      <alignment horizontal="center"/>
      <protection hidden="1" locked="0"/>
    </xf>
    <xf numFmtId="0" fontId="2" fillId="0" borderId="38" xfId="0" applyFont="1" applyFill="1" applyBorder="1" applyAlignment="1">
      <alignment/>
    </xf>
    <xf numFmtId="0" fontId="4" fillId="34" borderId="58" xfId="0" applyFont="1" applyFill="1" applyBorder="1" applyAlignment="1" applyProtection="1">
      <alignment/>
      <protection hidden="1" locked="0"/>
    </xf>
    <xf numFmtId="182" fontId="0" fillId="0" borderId="20" xfId="34" applyNumberFormat="1" applyFont="1" applyBorder="1" applyAlignment="1">
      <alignment/>
    </xf>
    <xf numFmtId="182" fontId="1" fillId="0" borderId="22" xfId="34" applyNumberFormat="1" applyFont="1" applyBorder="1" applyAlignment="1">
      <alignment/>
    </xf>
    <xf numFmtId="182" fontId="0" fillId="0" borderId="20" xfId="34" applyNumberFormat="1" applyFont="1" applyBorder="1" applyAlignment="1">
      <alignment horizontal="right"/>
    </xf>
    <xf numFmtId="182" fontId="0" fillId="0" borderId="33" xfId="34" applyNumberFormat="1" applyFont="1" applyBorder="1" applyAlignment="1">
      <alignment horizontal="right"/>
    </xf>
    <xf numFmtId="182" fontId="4" fillId="37" borderId="20" xfId="34" applyNumberFormat="1" applyFont="1" applyFill="1" applyBorder="1" applyAlignment="1" applyProtection="1">
      <alignment/>
      <protection hidden="1" locked="0"/>
    </xf>
    <xf numFmtId="3" fontId="0" fillId="12" borderId="47" xfId="0" applyNumberFormat="1" applyFill="1" applyBorder="1" applyAlignment="1">
      <alignment horizontal="center"/>
    </xf>
    <xf numFmtId="3" fontId="0" fillId="0" borderId="47" xfId="0" applyNumberFormat="1" applyBorder="1" applyAlignment="1">
      <alignment horizontal="center"/>
    </xf>
    <xf numFmtId="3" fontId="0" fillId="0" borderId="28" xfId="0" applyNumberFormat="1" applyBorder="1" applyAlignment="1">
      <alignment/>
    </xf>
    <xf numFmtId="182" fontId="0" fillId="37" borderId="20" xfId="34" applyNumberFormat="1" applyFont="1" applyFill="1" applyBorder="1" applyAlignment="1">
      <alignment/>
    </xf>
    <xf numFmtId="1" fontId="4" fillId="34" borderId="42" xfId="0" applyNumberFormat="1" applyFont="1" applyFill="1" applyBorder="1" applyAlignment="1" applyProtection="1">
      <alignment/>
      <protection hidden="1" locked="0"/>
    </xf>
    <xf numFmtId="182" fontId="4" fillId="34" borderId="30" xfId="34" applyNumberFormat="1" applyFont="1" applyFill="1" applyBorder="1" applyAlignment="1" applyProtection="1">
      <alignment/>
      <protection hidden="1" locked="0"/>
    </xf>
    <xf numFmtId="182" fontId="4" fillId="34" borderId="24" xfId="34" applyNumberFormat="1" applyFont="1" applyFill="1" applyBorder="1" applyAlignment="1" applyProtection="1">
      <alignment/>
      <protection hidden="1" locked="0"/>
    </xf>
    <xf numFmtId="180" fontId="2" fillId="0" borderId="63" xfId="0" applyNumberFormat="1" applyFont="1" applyFill="1" applyBorder="1" applyAlignment="1">
      <alignment/>
    </xf>
    <xf numFmtId="0" fontId="4" fillId="34" borderId="32" xfId="0" applyFont="1" applyFill="1" applyBorder="1" applyAlignment="1" applyProtection="1">
      <alignment horizontal="center"/>
      <protection hidden="1" locked="0"/>
    </xf>
    <xf numFmtId="0" fontId="4" fillId="34" borderId="33" xfId="0" applyFont="1" applyFill="1" applyBorder="1" applyAlignment="1" applyProtection="1">
      <alignment horizontal="center"/>
      <protection hidden="1" locked="0"/>
    </xf>
    <xf numFmtId="0" fontId="4" fillId="34" borderId="30" xfId="0" applyFont="1" applyFill="1" applyBorder="1" applyAlignment="1" applyProtection="1">
      <alignment/>
      <protection hidden="1" locked="0"/>
    </xf>
    <xf numFmtId="182" fontId="11" fillId="12" borderId="0" xfId="34" applyNumberFormat="1" applyFont="1" applyFill="1" applyBorder="1" applyAlignment="1">
      <alignment/>
    </xf>
    <xf numFmtId="182" fontId="4" fillId="34" borderId="15" xfId="34" applyNumberFormat="1" applyFont="1" applyFill="1" applyBorder="1" applyAlignment="1" applyProtection="1">
      <alignment/>
      <protection hidden="1" locked="0"/>
    </xf>
    <xf numFmtId="182" fontId="4" fillId="34" borderId="53" xfId="34" applyNumberFormat="1" applyFont="1" applyFill="1" applyBorder="1" applyAlignment="1" applyProtection="1">
      <alignment/>
      <protection hidden="1" locked="0"/>
    </xf>
    <xf numFmtId="182" fontId="4" fillId="34" borderId="14" xfId="34" applyNumberFormat="1" applyFont="1" applyFill="1" applyBorder="1" applyAlignment="1" applyProtection="1">
      <alignment/>
      <protection hidden="1" locked="0"/>
    </xf>
    <xf numFmtId="0" fontId="2" fillId="37" borderId="20" xfId="0" applyFont="1" applyFill="1" applyBorder="1" applyAlignment="1" applyProtection="1">
      <alignment horizontal="center"/>
      <protection hidden="1" locked="0"/>
    </xf>
    <xf numFmtId="0" fontId="2" fillId="37" borderId="20" xfId="0" applyFont="1" applyFill="1" applyBorder="1" applyAlignment="1" applyProtection="1">
      <alignment/>
      <protection hidden="1" locked="0"/>
    </xf>
    <xf numFmtId="180" fontId="2" fillId="37" borderId="20" xfId="0" applyNumberFormat="1" applyFont="1" applyFill="1" applyBorder="1" applyAlignment="1" applyProtection="1">
      <alignment/>
      <protection hidden="1" locked="0"/>
    </xf>
    <xf numFmtId="1" fontId="2" fillId="37" borderId="20" xfId="0" applyNumberFormat="1" applyFont="1" applyFill="1" applyBorder="1" applyAlignment="1" applyProtection="1">
      <alignment/>
      <protection hidden="1" locked="0"/>
    </xf>
    <xf numFmtId="182" fontId="2" fillId="37" borderId="20" xfId="34" applyNumberFormat="1" applyFont="1" applyFill="1" applyBorder="1" applyAlignment="1" applyProtection="1">
      <alignment/>
      <protection hidden="1" locked="0"/>
    </xf>
    <xf numFmtId="0" fontId="0" fillId="0" borderId="47" xfId="0" applyFont="1" applyBorder="1" applyAlignment="1">
      <alignment/>
    </xf>
    <xf numFmtId="0" fontId="0" fillId="0" borderId="20" xfId="0" applyFont="1" applyBorder="1" applyAlignment="1">
      <alignment/>
    </xf>
    <xf numFmtId="182" fontId="11" fillId="0" borderId="20" xfId="34" applyNumberFormat="1" applyFont="1" applyBorder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W261"/>
  <sheetViews>
    <sheetView tabSelected="1" zoomScalePageLayoutView="0" workbookViewId="0" topLeftCell="A1">
      <selection activeCell="L186" sqref="L186"/>
    </sheetView>
  </sheetViews>
  <sheetFormatPr defaultColWidth="9.140625" defaultRowHeight="12.75"/>
  <cols>
    <col min="1" max="2" width="7.140625" style="0" customWidth="1"/>
    <col min="3" max="3" width="25.140625" style="0" customWidth="1"/>
    <col min="4" max="4" width="9.57421875" style="0" hidden="1" customWidth="1"/>
    <col min="5" max="5" width="0.13671875" style="0" hidden="1" customWidth="1"/>
    <col min="6" max="6" width="7.140625" style="0" hidden="1" customWidth="1"/>
    <col min="7" max="7" width="5.7109375" style="0" hidden="1" customWidth="1"/>
    <col min="8" max="8" width="0.2890625" style="0" hidden="1" customWidth="1"/>
    <col min="9" max="9" width="12.421875" style="0" hidden="1" customWidth="1"/>
    <col min="10" max="10" width="0.13671875" style="0" customWidth="1"/>
    <col min="11" max="11" width="13.140625" style="0" customWidth="1"/>
    <col min="12" max="12" width="16.421875" style="0" customWidth="1"/>
    <col min="13" max="13" width="14.8515625" style="0" customWidth="1"/>
  </cols>
  <sheetData>
    <row r="2" spans="1:4" ht="15">
      <c r="A2" s="94" t="s">
        <v>155</v>
      </c>
      <c r="D2" s="94"/>
    </row>
    <row r="3" spans="1:4" ht="13.5" thickBot="1">
      <c r="A3" s="96" t="s">
        <v>127</v>
      </c>
      <c r="B3" s="97"/>
      <c r="C3" s="97"/>
      <c r="D3" s="95"/>
    </row>
    <row r="4" spans="1:12" ht="26.25" customHeight="1" thickBot="1">
      <c r="A4" s="1" t="s">
        <v>0</v>
      </c>
      <c r="B4" s="2" t="s">
        <v>1</v>
      </c>
      <c r="C4" s="3"/>
      <c r="D4" s="4" t="s">
        <v>2</v>
      </c>
      <c r="E4" s="5" t="s">
        <v>3</v>
      </c>
      <c r="F4" s="5" t="s">
        <v>4</v>
      </c>
      <c r="G4" s="5" t="s">
        <v>5</v>
      </c>
      <c r="H4" s="5"/>
      <c r="I4" s="6" t="s">
        <v>132</v>
      </c>
      <c r="J4" s="172"/>
      <c r="K4" s="215" t="s">
        <v>151</v>
      </c>
      <c r="L4" s="197" t="s">
        <v>154</v>
      </c>
    </row>
    <row r="5" spans="1:12" ht="12.75">
      <c r="A5" s="7"/>
      <c r="B5" s="8">
        <v>1111</v>
      </c>
      <c r="C5" s="9" t="s">
        <v>6</v>
      </c>
      <c r="D5" s="10"/>
      <c r="E5" s="11"/>
      <c r="F5" s="11"/>
      <c r="G5" s="12"/>
      <c r="H5" s="13"/>
      <c r="I5" s="186"/>
      <c r="J5" s="221"/>
      <c r="K5" s="321">
        <v>4500000</v>
      </c>
      <c r="L5" s="321">
        <v>3908000</v>
      </c>
    </row>
    <row r="6" spans="1:12" ht="12.75">
      <c r="A6" s="14"/>
      <c r="B6" s="15">
        <v>1112</v>
      </c>
      <c r="C6" s="16" t="s">
        <v>7</v>
      </c>
      <c r="D6" s="17"/>
      <c r="E6" s="18"/>
      <c r="F6" s="18"/>
      <c r="G6" s="18"/>
      <c r="H6" s="19"/>
      <c r="I6" s="187"/>
      <c r="J6" s="222"/>
      <c r="K6" s="244">
        <v>140000</v>
      </c>
      <c r="L6" s="244">
        <v>250000</v>
      </c>
    </row>
    <row r="7" spans="1:12" ht="12.75">
      <c r="A7" s="14"/>
      <c r="B7" s="15">
        <v>1113</v>
      </c>
      <c r="C7" s="16" t="s">
        <v>8</v>
      </c>
      <c r="D7" s="17"/>
      <c r="E7" s="18"/>
      <c r="F7" s="18"/>
      <c r="G7" s="18"/>
      <c r="H7" s="19"/>
      <c r="I7" s="187"/>
      <c r="J7" s="221"/>
      <c r="K7" s="214">
        <v>300000</v>
      </c>
      <c r="L7" s="214">
        <v>500000</v>
      </c>
    </row>
    <row r="8" spans="1:12" ht="12.75">
      <c r="A8" s="14"/>
      <c r="B8" s="15">
        <v>1121</v>
      </c>
      <c r="C8" s="16" t="s">
        <v>9</v>
      </c>
      <c r="D8" s="17"/>
      <c r="E8" s="18"/>
      <c r="F8" s="18"/>
      <c r="G8" s="20"/>
      <c r="H8" s="21"/>
      <c r="I8" s="188"/>
      <c r="J8" s="222"/>
      <c r="K8" s="244">
        <v>3714000</v>
      </c>
      <c r="L8" s="244">
        <v>4500000</v>
      </c>
    </row>
    <row r="9" spans="1:12" ht="12.75">
      <c r="A9" s="14"/>
      <c r="B9" s="15">
        <v>1122</v>
      </c>
      <c r="C9" s="16" t="s">
        <v>121</v>
      </c>
      <c r="D9" s="17"/>
      <c r="E9" s="18"/>
      <c r="F9" s="18"/>
      <c r="G9" s="20"/>
      <c r="H9" s="21"/>
      <c r="I9" s="188"/>
      <c r="J9" s="221"/>
      <c r="K9" s="214">
        <v>566000</v>
      </c>
      <c r="L9" s="214">
        <v>650000</v>
      </c>
    </row>
    <row r="10" spans="1:12" ht="12.75">
      <c r="A10" s="14"/>
      <c r="B10" s="15">
        <v>1211</v>
      </c>
      <c r="C10" s="16" t="s">
        <v>10</v>
      </c>
      <c r="D10" s="17"/>
      <c r="E10" s="18"/>
      <c r="F10" s="18"/>
      <c r="G10" s="18"/>
      <c r="H10" s="19"/>
      <c r="I10" s="187"/>
      <c r="J10" s="222"/>
      <c r="K10" s="322">
        <v>9078000</v>
      </c>
      <c r="L10" s="322">
        <v>9078000</v>
      </c>
    </row>
    <row r="11" spans="1:12" ht="12.75">
      <c r="A11" s="14"/>
      <c r="B11" s="15">
        <v>1333</v>
      </c>
      <c r="C11" s="16" t="s">
        <v>11</v>
      </c>
      <c r="D11" s="22"/>
      <c r="E11" s="23"/>
      <c r="F11" s="23"/>
      <c r="G11" s="23"/>
      <c r="H11" s="24"/>
      <c r="I11" s="187"/>
      <c r="J11" s="221"/>
      <c r="K11" s="214">
        <v>1000000</v>
      </c>
      <c r="L11" s="214">
        <v>0</v>
      </c>
    </row>
    <row r="12" spans="1:12" ht="12.75">
      <c r="A12" s="14"/>
      <c r="B12" s="15">
        <v>1345</v>
      </c>
      <c r="C12" s="16" t="s">
        <v>13</v>
      </c>
      <c r="D12" s="22"/>
      <c r="E12" s="23"/>
      <c r="F12" s="23"/>
      <c r="G12" s="23"/>
      <c r="H12" s="25"/>
      <c r="I12" s="187"/>
      <c r="J12" s="222"/>
      <c r="K12" s="244">
        <v>400000</v>
      </c>
      <c r="L12" s="244">
        <v>400000</v>
      </c>
    </row>
    <row r="13" spans="1:12" ht="12.75">
      <c r="A13" s="14"/>
      <c r="B13" s="15">
        <v>1341</v>
      </c>
      <c r="C13" s="16" t="s">
        <v>12</v>
      </c>
      <c r="D13" s="22"/>
      <c r="E13" s="23"/>
      <c r="F13" s="23"/>
      <c r="G13" s="23"/>
      <c r="H13" s="25"/>
      <c r="I13" s="187"/>
      <c r="J13" s="221"/>
      <c r="K13" s="214">
        <v>22000</v>
      </c>
      <c r="L13" s="214">
        <v>22000</v>
      </c>
    </row>
    <row r="14" spans="1:23" ht="12.75">
      <c r="A14" s="14"/>
      <c r="B14" s="15"/>
      <c r="C14" s="16"/>
      <c r="D14" s="22"/>
      <c r="E14" s="23"/>
      <c r="F14" s="23"/>
      <c r="G14" s="24"/>
      <c r="H14" s="23"/>
      <c r="I14" s="187"/>
      <c r="J14" s="222"/>
      <c r="K14" s="244"/>
      <c r="L14" s="244"/>
      <c r="P14" s="226"/>
      <c r="Q14" s="227"/>
      <c r="R14" s="227"/>
      <c r="S14" s="149"/>
      <c r="T14" s="228"/>
      <c r="U14" s="228"/>
      <c r="V14" s="229"/>
      <c r="W14" s="225"/>
    </row>
    <row r="15" spans="1:12" ht="12.75">
      <c r="A15" s="14"/>
      <c r="B15" s="15"/>
      <c r="C15" s="16"/>
      <c r="D15" s="22"/>
      <c r="E15" s="23"/>
      <c r="F15" s="23"/>
      <c r="G15" s="24"/>
      <c r="H15" s="23"/>
      <c r="I15" s="187"/>
      <c r="J15" s="221"/>
      <c r="K15" s="214"/>
      <c r="L15" s="214"/>
    </row>
    <row r="16" spans="1:12" ht="12.75">
      <c r="A16" s="14"/>
      <c r="B16" s="15">
        <v>1381</v>
      </c>
      <c r="C16" s="16" t="s">
        <v>141</v>
      </c>
      <c r="D16" s="22"/>
      <c r="E16" s="23"/>
      <c r="F16" s="23"/>
      <c r="G16" s="24"/>
      <c r="H16" s="23"/>
      <c r="I16" s="187"/>
      <c r="J16" s="222"/>
      <c r="K16" s="244">
        <v>109250</v>
      </c>
      <c r="L16" s="244">
        <v>130000</v>
      </c>
    </row>
    <row r="17" spans="1:12" ht="12.75">
      <c r="A17" s="14"/>
      <c r="B17" s="15">
        <v>1361</v>
      </c>
      <c r="C17" s="16" t="s">
        <v>14</v>
      </c>
      <c r="D17" s="22"/>
      <c r="E17" s="23"/>
      <c r="F17" s="23"/>
      <c r="G17" s="21"/>
      <c r="H17" s="20"/>
      <c r="I17" s="188"/>
      <c r="J17" s="221"/>
      <c r="K17" s="214">
        <v>20000</v>
      </c>
      <c r="L17" s="214">
        <v>20000</v>
      </c>
    </row>
    <row r="18" spans="1:16" ht="12.75">
      <c r="A18" s="26"/>
      <c r="B18" s="155">
        <v>1511</v>
      </c>
      <c r="C18" s="27" t="s">
        <v>15</v>
      </c>
      <c r="D18" s="28"/>
      <c r="E18" s="29"/>
      <c r="F18" s="29"/>
      <c r="G18" s="30"/>
      <c r="H18" s="31"/>
      <c r="I18" s="189"/>
      <c r="J18" s="222"/>
      <c r="K18" s="244">
        <v>1500000</v>
      </c>
      <c r="L18" s="244">
        <v>1500000</v>
      </c>
      <c r="P18" s="225"/>
    </row>
    <row r="19" spans="1:12" ht="13.5" thickBot="1">
      <c r="A19" s="26"/>
      <c r="B19" s="32">
        <v>2460</v>
      </c>
      <c r="C19" s="27" t="s">
        <v>16</v>
      </c>
      <c r="D19" s="33"/>
      <c r="E19" s="34"/>
      <c r="F19" s="34"/>
      <c r="G19" s="35"/>
      <c r="H19" s="36"/>
      <c r="I19" s="190"/>
      <c r="J19" s="221"/>
      <c r="K19" s="214">
        <v>300000</v>
      </c>
      <c r="L19" s="214">
        <v>300000</v>
      </c>
    </row>
    <row r="20" spans="1:12" ht="13.5" thickBot="1">
      <c r="A20" s="37"/>
      <c r="B20" s="38"/>
      <c r="C20" s="39" t="s">
        <v>17</v>
      </c>
      <c r="D20" s="40">
        <f aca="true" t="shared" si="0" ref="D20:I20">SUM(D5:D19)</f>
        <v>0</v>
      </c>
      <c r="E20" s="41">
        <f t="shared" si="0"/>
        <v>0</v>
      </c>
      <c r="F20" s="41">
        <f t="shared" si="0"/>
        <v>0</v>
      </c>
      <c r="G20" s="41">
        <f t="shared" si="0"/>
        <v>0</v>
      </c>
      <c r="H20" s="42">
        <f t="shared" si="0"/>
        <v>0</v>
      </c>
      <c r="I20" s="43">
        <f t="shared" si="0"/>
        <v>0</v>
      </c>
      <c r="J20" s="44"/>
      <c r="K20" s="243">
        <f>SUM(K5+K6+K7+K8+K9+K10+K11+K12+K13+K14+K15+K16+K17+K18+K19)</f>
        <v>21649250</v>
      </c>
      <c r="L20" s="298">
        <f>SUM(L5,L10,L6,L7,L8,L9,L11,L12,L13,L14,L15,L16,L17,L18,L19,)</f>
        <v>21258000</v>
      </c>
    </row>
    <row r="21" spans="1:12" ht="12.75">
      <c r="A21" s="7"/>
      <c r="B21" s="8">
        <v>4111</v>
      </c>
      <c r="C21" s="45" t="s">
        <v>18</v>
      </c>
      <c r="D21" s="46"/>
      <c r="E21" s="47"/>
      <c r="F21" s="47"/>
      <c r="G21" s="47"/>
      <c r="H21" s="47"/>
      <c r="I21" s="47"/>
      <c r="J21" s="223"/>
      <c r="K21" s="191"/>
      <c r="L21" s="191"/>
    </row>
    <row r="22" spans="1:12" ht="12.75">
      <c r="A22" s="14"/>
      <c r="B22" s="15">
        <v>4112</v>
      </c>
      <c r="C22" s="16" t="s">
        <v>114</v>
      </c>
      <c r="D22" s="48"/>
      <c r="E22" s="49"/>
      <c r="F22" s="49"/>
      <c r="G22" s="49"/>
      <c r="H22" s="49"/>
      <c r="I22" s="49"/>
      <c r="J22" s="221"/>
      <c r="K22" s="319"/>
      <c r="L22" s="319"/>
    </row>
    <row r="23" spans="1:12" ht="12.75">
      <c r="A23" s="14"/>
      <c r="B23" s="15">
        <v>4116</v>
      </c>
      <c r="C23" s="16" t="s">
        <v>19</v>
      </c>
      <c r="D23" s="50"/>
      <c r="E23" s="51"/>
      <c r="F23" s="51"/>
      <c r="G23" s="51"/>
      <c r="H23" s="51"/>
      <c r="I23" s="51"/>
      <c r="J23" s="224"/>
      <c r="K23" s="325">
        <v>1790750</v>
      </c>
      <c r="L23" s="325"/>
    </row>
    <row r="24" spans="1:12" ht="12.75">
      <c r="A24" s="14"/>
      <c r="B24" s="15">
        <v>4121</v>
      </c>
      <c r="C24" s="16" t="s">
        <v>20</v>
      </c>
      <c r="D24" s="50"/>
      <c r="E24" s="51"/>
      <c r="F24" s="51"/>
      <c r="G24" s="51"/>
      <c r="H24" s="51"/>
      <c r="I24" s="51"/>
      <c r="J24" s="191"/>
      <c r="K24" s="191"/>
      <c r="L24" s="191"/>
    </row>
    <row r="25" spans="1:12" ht="12.75">
      <c r="A25" s="14"/>
      <c r="B25" s="15">
        <v>4122</v>
      </c>
      <c r="C25" s="16" t="s">
        <v>126</v>
      </c>
      <c r="D25" s="50"/>
      <c r="E25" s="51"/>
      <c r="F25" s="51"/>
      <c r="G25" s="51"/>
      <c r="H25" s="51"/>
      <c r="I25" s="51"/>
      <c r="J25" s="195"/>
      <c r="K25" s="195"/>
      <c r="L25" s="344">
        <v>395000</v>
      </c>
    </row>
    <row r="26" spans="1:12" ht="12.75">
      <c r="A26" s="14"/>
      <c r="B26" s="15">
        <v>4129</v>
      </c>
      <c r="C26" s="16" t="s">
        <v>24</v>
      </c>
      <c r="D26" s="50"/>
      <c r="E26" s="51"/>
      <c r="F26" s="51"/>
      <c r="G26" s="51"/>
      <c r="H26" s="51"/>
      <c r="I26" s="51"/>
      <c r="J26" s="191"/>
      <c r="K26" s="191"/>
      <c r="L26" s="191"/>
    </row>
    <row r="27" spans="1:12" ht="12.75">
      <c r="A27" s="14"/>
      <c r="B27" s="15">
        <v>4216</v>
      </c>
      <c r="C27" s="16" t="s">
        <v>21</v>
      </c>
      <c r="D27" s="50"/>
      <c r="E27" s="51"/>
      <c r="F27" s="51"/>
      <c r="G27" s="52"/>
      <c r="H27" s="52"/>
      <c r="I27" s="52"/>
      <c r="J27" s="224"/>
      <c r="K27" s="297"/>
      <c r="L27" s="297"/>
    </row>
    <row r="28" spans="1:12" ht="13.5" thickBot="1">
      <c r="A28" s="26"/>
      <c r="B28" s="32">
        <v>4222</v>
      </c>
      <c r="C28" s="27" t="s">
        <v>22</v>
      </c>
      <c r="D28" s="53"/>
      <c r="E28" s="54"/>
      <c r="F28" s="54"/>
      <c r="G28" s="54"/>
      <c r="H28" s="54"/>
      <c r="I28" s="54"/>
      <c r="J28" s="230"/>
      <c r="K28" s="191"/>
      <c r="L28" s="191"/>
    </row>
    <row r="29" spans="1:12" ht="13.5" thickBot="1">
      <c r="A29" s="37"/>
      <c r="B29" s="38"/>
      <c r="C29" s="39" t="s">
        <v>23</v>
      </c>
      <c r="D29" s="40">
        <f>SUM(D21:D25)</f>
        <v>0</v>
      </c>
      <c r="E29" s="41">
        <f>SUM(E21:E28)</f>
        <v>0</v>
      </c>
      <c r="F29" s="41">
        <f>SUM(F21:F28)</f>
        <v>0</v>
      </c>
      <c r="G29" s="41">
        <f>SUM(G21:G28)</f>
        <v>0</v>
      </c>
      <c r="H29" s="41">
        <f>SUM(H21:H28)</f>
        <v>0</v>
      </c>
      <c r="I29" s="41">
        <f>SUM(I21:I28)</f>
        <v>0</v>
      </c>
      <c r="J29" s="184"/>
      <c r="K29" s="324">
        <v>4468815</v>
      </c>
      <c r="L29" s="324">
        <v>395000</v>
      </c>
    </row>
    <row r="30" spans="1:12" ht="13.5" thickBot="1">
      <c r="A30" s="7">
        <v>1031</v>
      </c>
      <c r="B30" s="8">
        <v>2111</v>
      </c>
      <c r="C30" s="56" t="s">
        <v>25</v>
      </c>
      <c r="D30" s="57"/>
      <c r="E30" s="58"/>
      <c r="F30" s="58"/>
      <c r="G30" s="58"/>
      <c r="H30" s="58"/>
      <c r="I30" s="59">
        <v>2000000</v>
      </c>
      <c r="J30" s="224"/>
      <c r="K30" s="224"/>
      <c r="L30" s="246"/>
    </row>
    <row r="31" spans="1:12" ht="13.5" thickBot="1">
      <c r="A31" s="68">
        <v>1031</v>
      </c>
      <c r="B31" s="38"/>
      <c r="C31" s="39" t="s">
        <v>115</v>
      </c>
      <c r="D31" s="40">
        <f aca="true" t="shared" si="1" ref="D31:I31">SUM(D30:D30)</f>
        <v>0</v>
      </c>
      <c r="E31" s="41">
        <f t="shared" si="1"/>
        <v>0</v>
      </c>
      <c r="F31" s="41">
        <f t="shared" si="1"/>
        <v>0</v>
      </c>
      <c r="G31" s="41">
        <f t="shared" si="1"/>
        <v>0</v>
      </c>
      <c r="H31" s="41">
        <f t="shared" si="1"/>
        <v>0</v>
      </c>
      <c r="I31" s="55">
        <f t="shared" si="1"/>
        <v>2000000</v>
      </c>
      <c r="J31" s="232"/>
      <c r="K31" s="232">
        <v>1800000</v>
      </c>
      <c r="L31" s="247">
        <v>2000000</v>
      </c>
    </row>
    <row r="32" spans="1:12" ht="13.5" thickBot="1">
      <c r="A32" s="60">
        <v>2141</v>
      </c>
      <c r="B32" s="61">
        <v>2132</v>
      </c>
      <c r="C32" s="56" t="s">
        <v>27</v>
      </c>
      <c r="D32" s="62"/>
      <c r="E32" s="63"/>
      <c r="F32" s="63"/>
      <c r="G32" s="64"/>
      <c r="H32" s="64"/>
      <c r="I32" s="65">
        <v>150000</v>
      </c>
      <c r="J32" s="221"/>
      <c r="K32" s="221"/>
      <c r="L32" s="248"/>
    </row>
    <row r="33" spans="1:12" ht="13.5" thickBot="1">
      <c r="A33" s="68">
        <v>2141</v>
      </c>
      <c r="B33" s="38"/>
      <c r="C33" s="39" t="s">
        <v>28</v>
      </c>
      <c r="D33" s="40">
        <f aca="true" t="shared" si="2" ref="D33:I33">SUM(D32)</f>
        <v>0</v>
      </c>
      <c r="E33" s="41">
        <f t="shared" si="2"/>
        <v>0</v>
      </c>
      <c r="F33" s="41">
        <f t="shared" si="2"/>
        <v>0</v>
      </c>
      <c r="G33" s="42">
        <f t="shared" si="2"/>
        <v>0</v>
      </c>
      <c r="H33" s="42">
        <f t="shared" si="2"/>
        <v>0</v>
      </c>
      <c r="I33" s="66">
        <f t="shared" si="2"/>
        <v>150000</v>
      </c>
      <c r="J33" s="232"/>
      <c r="K33" s="232">
        <v>190000</v>
      </c>
      <c r="L33" s="247">
        <v>190000</v>
      </c>
    </row>
    <row r="34" spans="1:12" ht="12.75">
      <c r="A34" s="60">
        <v>2310</v>
      </c>
      <c r="B34" s="61">
        <v>2111</v>
      </c>
      <c r="C34" s="45" t="s">
        <v>29</v>
      </c>
      <c r="D34" s="62"/>
      <c r="E34" s="63"/>
      <c r="F34" s="63"/>
      <c r="G34" s="64"/>
      <c r="H34" s="178"/>
      <c r="I34" s="179">
        <v>25000</v>
      </c>
      <c r="J34" s="221"/>
      <c r="K34" s="221"/>
      <c r="L34" s="248"/>
    </row>
    <row r="35" spans="1:12" ht="13.5" thickBot="1">
      <c r="A35" s="60">
        <v>2310</v>
      </c>
      <c r="B35" s="61">
        <v>2133</v>
      </c>
      <c r="C35" s="45" t="s">
        <v>30</v>
      </c>
      <c r="D35" s="62"/>
      <c r="E35" s="63"/>
      <c r="F35" s="63"/>
      <c r="G35" s="64"/>
      <c r="H35" s="67"/>
      <c r="I35" s="65">
        <v>50000</v>
      </c>
      <c r="J35" s="231"/>
      <c r="K35" s="231"/>
      <c r="L35" s="249"/>
    </row>
    <row r="36" spans="1:12" ht="12.75">
      <c r="A36" s="287">
        <v>2310</v>
      </c>
      <c r="B36" s="233"/>
      <c r="C36" s="234" t="s">
        <v>31</v>
      </c>
      <c r="D36" s="137"/>
      <c r="E36" s="138"/>
      <c r="F36" s="138"/>
      <c r="G36" s="288"/>
      <c r="H36" s="288"/>
      <c r="I36" s="289">
        <f>SUM(I34,I35)</f>
        <v>75000</v>
      </c>
      <c r="J36" s="290"/>
      <c r="K36" s="252">
        <v>200000</v>
      </c>
      <c r="L36" s="252">
        <v>300000</v>
      </c>
    </row>
    <row r="37" spans="1:12" ht="12.75">
      <c r="A37" s="291">
        <v>3392</v>
      </c>
      <c r="B37" s="291">
        <v>2111</v>
      </c>
      <c r="C37" s="292" t="s">
        <v>144</v>
      </c>
      <c r="D37" s="293"/>
      <c r="E37" s="293"/>
      <c r="F37" s="293"/>
      <c r="G37" s="293"/>
      <c r="H37" s="293"/>
      <c r="I37" s="294"/>
      <c r="J37" s="294"/>
      <c r="K37" s="294"/>
      <c r="L37" s="296"/>
    </row>
    <row r="38" spans="1:12" ht="12.75">
      <c r="A38" s="291">
        <v>3392</v>
      </c>
      <c r="B38" s="61">
        <v>2132</v>
      </c>
      <c r="C38" s="45" t="s">
        <v>32</v>
      </c>
      <c r="D38" s="293"/>
      <c r="E38" s="293"/>
      <c r="F38" s="293"/>
      <c r="G38" s="293"/>
      <c r="H38" s="293"/>
      <c r="I38" s="294"/>
      <c r="J38" s="294"/>
      <c r="K38" s="294"/>
      <c r="L38" s="327"/>
    </row>
    <row r="39" spans="1:12" ht="13.5" thickBot="1">
      <c r="A39" s="60">
        <v>3392</v>
      </c>
      <c r="B39" s="61">
        <v>2324</v>
      </c>
      <c r="C39" s="45" t="s">
        <v>145</v>
      </c>
      <c r="D39" s="62"/>
      <c r="E39" s="63"/>
      <c r="F39" s="63"/>
      <c r="G39" s="64"/>
      <c r="H39" s="67"/>
      <c r="I39" s="65">
        <v>10000</v>
      </c>
      <c r="J39" s="65"/>
      <c r="K39" s="217"/>
      <c r="L39" s="248"/>
    </row>
    <row r="40" spans="1:12" ht="13.5" thickBot="1">
      <c r="A40" s="68">
        <v>3392</v>
      </c>
      <c r="B40" s="38"/>
      <c r="C40" s="39" t="s">
        <v>33</v>
      </c>
      <c r="D40" s="40"/>
      <c r="E40" s="41"/>
      <c r="F40" s="41"/>
      <c r="G40" s="42"/>
      <c r="H40" s="42"/>
      <c r="I40" s="66">
        <f>SUM(I39:I39)</f>
        <v>10000</v>
      </c>
      <c r="J40" s="66"/>
      <c r="K40" s="216">
        <v>67000</v>
      </c>
      <c r="L40" s="250">
        <v>67000</v>
      </c>
    </row>
    <row r="41" spans="1:12" ht="13.5" thickBot="1">
      <c r="A41" s="60">
        <v>3611</v>
      </c>
      <c r="B41" s="61">
        <v>2141</v>
      </c>
      <c r="C41" s="45" t="s">
        <v>34</v>
      </c>
      <c r="D41" s="62"/>
      <c r="E41" s="63"/>
      <c r="F41" s="63"/>
      <c r="G41" s="64"/>
      <c r="H41" s="67"/>
      <c r="I41" s="65">
        <v>20000</v>
      </c>
      <c r="J41" s="195"/>
      <c r="K41" s="224"/>
      <c r="L41" s="248"/>
    </row>
    <row r="42" spans="1:12" ht="13.5" thickBot="1">
      <c r="A42" s="68">
        <v>3611</v>
      </c>
      <c r="B42" s="38"/>
      <c r="C42" s="39" t="s">
        <v>35</v>
      </c>
      <c r="D42" s="40"/>
      <c r="E42" s="41"/>
      <c r="F42" s="41"/>
      <c r="G42" s="42"/>
      <c r="H42" s="42"/>
      <c r="I42" s="66">
        <v>20000</v>
      </c>
      <c r="J42" s="66"/>
      <c r="K42" s="216">
        <v>23000</v>
      </c>
      <c r="L42" s="250">
        <v>23000</v>
      </c>
    </row>
    <row r="43" spans="1:12" ht="13.5" thickBot="1">
      <c r="A43" s="7">
        <v>3612</v>
      </c>
      <c r="B43" s="8">
        <v>2132</v>
      </c>
      <c r="C43" s="45" t="s">
        <v>36</v>
      </c>
      <c r="D43" s="57"/>
      <c r="E43" s="58"/>
      <c r="F43" s="58"/>
      <c r="G43" s="58"/>
      <c r="H43" s="58"/>
      <c r="I43" s="59">
        <v>1152000</v>
      </c>
      <c r="J43" s="195"/>
      <c r="K43" s="195"/>
      <c r="L43" s="248"/>
    </row>
    <row r="44" spans="1:12" ht="13.5" thickBot="1">
      <c r="A44" s="68">
        <v>3612</v>
      </c>
      <c r="B44" s="38"/>
      <c r="C44" s="39" t="s">
        <v>73</v>
      </c>
      <c r="D44" s="40">
        <f aca="true" t="shared" si="3" ref="D44:I44">SUM(D43:D43)</f>
        <v>0</v>
      </c>
      <c r="E44" s="41">
        <f t="shared" si="3"/>
        <v>0</v>
      </c>
      <c r="F44" s="41">
        <f t="shared" si="3"/>
        <v>0</v>
      </c>
      <c r="G44" s="41">
        <f t="shared" si="3"/>
        <v>0</v>
      </c>
      <c r="H44" s="41">
        <f t="shared" si="3"/>
        <v>0</v>
      </c>
      <c r="I44" s="55">
        <f t="shared" si="3"/>
        <v>1152000</v>
      </c>
      <c r="J44" s="55"/>
      <c r="K44" s="250">
        <v>1000000</v>
      </c>
      <c r="L44" s="250">
        <v>920000</v>
      </c>
    </row>
    <row r="45" spans="1:12" ht="13.5" thickBot="1">
      <c r="A45" s="7">
        <v>3632</v>
      </c>
      <c r="B45" s="8">
        <v>2111</v>
      </c>
      <c r="C45" s="56" t="s">
        <v>25</v>
      </c>
      <c r="D45" s="57"/>
      <c r="E45" s="58"/>
      <c r="F45" s="58"/>
      <c r="G45" s="58"/>
      <c r="H45" s="58"/>
      <c r="I45" s="59">
        <v>2000</v>
      </c>
      <c r="J45" s="59"/>
      <c r="K45" s="217"/>
      <c r="L45" s="248"/>
    </row>
    <row r="46" spans="1:12" ht="13.5" thickBot="1">
      <c r="A46" s="68">
        <v>3632</v>
      </c>
      <c r="B46" s="38"/>
      <c r="C46" s="39" t="s">
        <v>37</v>
      </c>
      <c r="D46" s="40">
        <f aca="true" t="shared" si="4" ref="D46:I46">SUM(D45:D45)</f>
        <v>0</v>
      </c>
      <c r="E46" s="41">
        <f t="shared" si="4"/>
        <v>0</v>
      </c>
      <c r="F46" s="41">
        <f t="shared" si="4"/>
        <v>0</v>
      </c>
      <c r="G46" s="41">
        <f t="shared" si="4"/>
        <v>0</v>
      </c>
      <c r="H46" s="41">
        <f t="shared" si="4"/>
        <v>0</v>
      </c>
      <c r="I46" s="55">
        <f t="shared" si="4"/>
        <v>2000</v>
      </c>
      <c r="J46" s="55"/>
      <c r="K46" s="216">
        <v>5000</v>
      </c>
      <c r="L46" s="250">
        <v>5000</v>
      </c>
    </row>
    <row r="47" spans="1:12" ht="12.75">
      <c r="A47" s="71">
        <v>3639</v>
      </c>
      <c r="B47" s="72">
        <v>2111</v>
      </c>
      <c r="C47" s="79" t="s">
        <v>40</v>
      </c>
      <c r="D47" s="57"/>
      <c r="E47" s="58"/>
      <c r="F47" s="58"/>
      <c r="G47" s="58"/>
      <c r="H47" s="58"/>
      <c r="I47" s="156">
        <v>106000</v>
      </c>
      <c r="J47" s="195"/>
      <c r="K47" s="224"/>
      <c r="L47" s="195"/>
    </row>
    <row r="48" spans="1:12" ht="12.75">
      <c r="A48" s="14">
        <v>3639</v>
      </c>
      <c r="B48" s="15">
        <v>2119</v>
      </c>
      <c r="C48" s="74" t="s">
        <v>41</v>
      </c>
      <c r="D48" s="50"/>
      <c r="E48" s="51"/>
      <c r="F48" s="51"/>
      <c r="G48" s="51"/>
      <c r="H48" s="51"/>
      <c r="I48" s="157">
        <v>4000</v>
      </c>
      <c r="J48" s="191"/>
      <c r="K48" s="221"/>
      <c r="L48" s="191"/>
    </row>
    <row r="49" spans="1:12" ht="12.75">
      <c r="A49" s="14">
        <v>3639</v>
      </c>
      <c r="B49" s="15">
        <v>2131</v>
      </c>
      <c r="C49" s="56" t="s">
        <v>38</v>
      </c>
      <c r="D49" s="50"/>
      <c r="E49" s="51"/>
      <c r="F49" s="51"/>
      <c r="G49" s="51"/>
      <c r="H49" s="51"/>
      <c r="I49" s="157">
        <v>65000</v>
      </c>
      <c r="J49" s="191"/>
      <c r="K49" s="221"/>
      <c r="L49" s="191"/>
    </row>
    <row r="50" spans="1:12" ht="12.75">
      <c r="A50" s="14"/>
      <c r="B50" s="15"/>
      <c r="C50" s="74"/>
      <c r="D50" s="50"/>
      <c r="E50" s="51"/>
      <c r="F50" s="51"/>
      <c r="G50" s="51"/>
      <c r="H50" s="51"/>
      <c r="I50" s="157"/>
      <c r="J50" s="191"/>
      <c r="K50" s="191"/>
      <c r="L50" s="191"/>
    </row>
    <row r="51" spans="1:12" ht="13.5" thickBot="1">
      <c r="A51" s="75">
        <v>3639</v>
      </c>
      <c r="B51" s="76">
        <v>3111</v>
      </c>
      <c r="C51" s="56" t="s">
        <v>39</v>
      </c>
      <c r="D51" s="53"/>
      <c r="E51" s="54"/>
      <c r="F51" s="54"/>
      <c r="G51" s="54"/>
      <c r="H51" s="54"/>
      <c r="I51" s="158">
        <v>300000</v>
      </c>
      <c r="J51" s="191"/>
      <c r="K51" s="221"/>
      <c r="L51" s="345">
        <v>4500000</v>
      </c>
    </row>
    <row r="52" spans="1:12" ht="12.75">
      <c r="A52" s="287">
        <v>3639</v>
      </c>
      <c r="B52" s="233"/>
      <c r="C52" s="234" t="s">
        <v>117</v>
      </c>
      <c r="D52" s="137">
        <f aca="true" t="shared" si="5" ref="D52:I52">SUM(D47:D51)</f>
        <v>0</v>
      </c>
      <c r="E52" s="138">
        <f t="shared" si="5"/>
        <v>0</v>
      </c>
      <c r="F52" s="138">
        <f t="shared" si="5"/>
        <v>0</v>
      </c>
      <c r="G52" s="138">
        <f t="shared" si="5"/>
        <v>0</v>
      </c>
      <c r="H52" s="138">
        <f t="shared" si="5"/>
        <v>0</v>
      </c>
      <c r="I52" s="302">
        <f t="shared" si="5"/>
        <v>475000</v>
      </c>
      <c r="J52" s="236"/>
      <c r="K52" s="303">
        <v>617000</v>
      </c>
      <c r="L52" s="304">
        <v>5500000</v>
      </c>
    </row>
    <row r="53" spans="1:12" ht="13.5" thickBot="1">
      <c r="A53" s="305">
        <v>3722</v>
      </c>
      <c r="B53" s="306">
        <v>2111</v>
      </c>
      <c r="C53" s="307" t="s">
        <v>122</v>
      </c>
      <c r="D53" s="308"/>
      <c r="E53" s="309"/>
      <c r="F53" s="309"/>
      <c r="G53" s="309"/>
      <c r="H53" s="309"/>
      <c r="I53" s="310">
        <v>57000</v>
      </c>
      <c r="J53" s="311"/>
      <c r="K53" s="312"/>
      <c r="L53" s="313"/>
    </row>
    <row r="54" spans="1:12" ht="13.5" thickBot="1">
      <c r="A54" s="68">
        <v>3722</v>
      </c>
      <c r="B54" s="38"/>
      <c r="C54" s="39" t="s">
        <v>123</v>
      </c>
      <c r="D54" s="40"/>
      <c r="E54" s="41"/>
      <c r="F54" s="41"/>
      <c r="G54" s="41"/>
      <c r="H54" s="41"/>
      <c r="I54" s="184">
        <f>SUM(I53)</f>
        <v>57000</v>
      </c>
      <c r="J54" s="78"/>
      <c r="K54" s="218">
        <v>100000</v>
      </c>
      <c r="L54" s="250">
        <v>130000</v>
      </c>
    </row>
    <row r="55" spans="1:12" ht="13.5" thickBot="1">
      <c r="A55" s="180">
        <v>3725</v>
      </c>
      <c r="B55" s="181">
        <v>2324</v>
      </c>
      <c r="C55" s="56" t="s">
        <v>44</v>
      </c>
      <c r="D55" s="182"/>
      <c r="E55" s="183"/>
      <c r="F55" s="183"/>
      <c r="G55" s="183"/>
      <c r="H55" s="183"/>
      <c r="I55" s="163">
        <v>68000</v>
      </c>
      <c r="J55" s="116"/>
      <c r="K55" s="219"/>
      <c r="L55" s="248"/>
    </row>
    <row r="56" spans="1:12" ht="13.5" thickBot="1">
      <c r="A56" s="68">
        <v>3725</v>
      </c>
      <c r="B56" s="233"/>
      <c r="C56" s="234" t="s">
        <v>120</v>
      </c>
      <c r="D56" s="137">
        <f>SUM(D44:D55)</f>
        <v>0</v>
      </c>
      <c r="E56" s="138">
        <f>SUM(E44:E55)</f>
        <v>0</v>
      </c>
      <c r="F56" s="138">
        <f>SUM(F44:F55)</f>
        <v>0</v>
      </c>
      <c r="G56" s="138">
        <f>SUM(G44:G55)</f>
        <v>0</v>
      </c>
      <c r="H56" s="138">
        <f>SUM(H44:H55)</f>
        <v>0</v>
      </c>
      <c r="I56" s="235">
        <f>SUM(I55:I55)</f>
        <v>68000</v>
      </c>
      <c r="J56" s="236"/>
      <c r="K56" s="252">
        <v>130000</v>
      </c>
      <c r="L56" s="252">
        <v>180000</v>
      </c>
    </row>
    <row r="57" spans="1:12" ht="13.5" thickBot="1">
      <c r="A57" s="185"/>
      <c r="B57" s="237"/>
      <c r="C57" s="238"/>
      <c r="D57" s="239"/>
      <c r="E57" s="239"/>
      <c r="F57" s="239"/>
      <c r="G57" s="239"/>
      <c r="H57" s="239"/>
      <c r="I57" s="240"/>
      <c r="J57" s="241"/>
      <c r="K57" s="241"/>
      <c r="L57" s="253"/>
    </row>
    <row r="58" spans="1:12" ht="13.5" thickBot="1">
      <c r="A58" s="213"/>
      <c r="B58" s="15"/>
      <c r="C58" s="203"/>
      <c r="D58" s="51"/>
      <c r="E58" s="51"/>
      <c r="F58" s="51"/>
      <c r="G58" s="51"/>
      <c r="H58" s="51"/>
      <c r="I58" s="205"/>
      <c r="J58" s="205"/>
      <c r="K58" s="205"/>
      <c r="L58" s="253"/>
    </row>
    <row r="59" spans="1:12" ht="13.5" thickBot="1">
      <c r="A59" s="7">
        <v>6171</v>
      </c>
      <c r="B59" s="8">
        <v>2111</v>
      </c>
      <c r="C59" s="56" t="s">
        <v>25</v>
      </c>
      <c r="D59" s="57"/>
      <c r="E59" s="58"/>
      <c r="F59" s="58"/>
      <c r="G59" s="58"/>
      <c r="H59" s="58"/>
      <c r="I59" s="59">
        <v>30000</v>
      </c>
      <c r="J59" s="198"/>
      <c r="K59" s="242"/>
      <c r="L59" s="253"/>
    </row>
    <row r="60" spans="1:12" ht="13.5" thickBot="1">
      <c r="A60" s="68">
        <v>6171</v>
      </c>
      <c r="B60" s="38"/>
      <c r="C60" s="39" t="s">
        <v>116</v>
      </c>
      <c r="D60" s="40">
        <f aca="true" t="shared" si="6" ref="D60:I60">SUM(D59:D59)</f>
        <v>0</v>
      </c>
      <c r="E60" s="41">
        <f t="shared" si="6"/>
        <v>0</v>
      </c>
      <c r="F60" s="41">
        <f t="shared" si="6"/>
        <v>0</v>
      </c>
      <c r="G60" s="41">
        <f t="shared" si="6"/>
        <v>0</v>
      </c>
      <c r="H60" s="41">
        <f t="shared" si="6"/>
        <v>0</v>
      </c>
      <c r="I60" s="55">
        <f t="shared" si="6"/>
        <v>30000</v>
      </c>
      <c r="J60" s="55"/>
      <c r="K60" s="251">
        <v>30000</v>
      </c>
      <c r="L60" s="251">
        <v>30000</v>
      </c>
    </row>
    <row r="61" spans="1:12" ht="13.5" thickBot="1">
      <c r="A61" s="82">
        <v>6310</v>
      </c>
      <c r="B61" s="83">
        <v>2141</v>
      </c>
      <c r="C61" s="84" t="s">
        <v>34</v>
      </c>
      <c r="D61" s="85"/>
      <c r="E61" s="86"/>
      <c r="F61" s="86"/>
      <c r="G61" s="86"/>
      <c r="H61" s="86"/>
      <c r="I61" s="87">
        <v>4000</v>
      </c>
      <c r="J61" s="87"/>
      <c r="K61" s="217"/>
      <c r="L61" s="248"/>
    </row>
    <row r="62" spans="1:12" ht="13.5" thickBot="1">
      <c r="A62" s="68">
        <v>6310</v>
      </c>
      <c r="B62" s="38"/>
      <c r="C62" s="39" t="s">
        <v>45</v>
      </c>
      <c r="D62" s="40">
        <f aca="true" t="shared" si="7" ref="D62:I62">SUM(D61)</f>
        <v>0</v>
      </c>
      <c r="E62" s="41">
        <f t="shared" si="7"/>
        <v>0</v>
      </c>
      <c r="F62" s="41">
        <f t="shared" si="7"/>
        <v>0</v>
      </c>
      <c r="G62" s="41">
        <f t="shared" si="7"/>
        <v>0</v>
      </c>
      <c r="H62" s="41">
        <f t="shared" si="7"/>
        <v>0</v>
      </c>
      <c r="I62" s="43">
        <f t="shared" si="7"/>
        <v>4000</v>
      </c>
      <c r="J62" s="55"/>
      <c r="K62" s="250">
        <v>2000</v>
      </c>
      <c r="L62" s="250">
        <v>2000</v>
      </c>
    </row>
    <row r="63" spans="1:12" ht="13.5" thickBot="1">
      <c r="A63" s="70"/>
      <c r="B63" s="70"/>
      <c r="C63" s="69"/>
      <c r="D63" s="69"/>
      <c r="E63" s="69"/>
      <c r="F63" s="69"/>
      <c r="G63" s="69"/>
      <c r="H63" s="69"/>
      <c r="I63" s="159"/>
      <c r="J63" s="69"/>
      <c r="K63" s="69"/>
      <c r="L63" s="195"/>
    </row>
    <row r="64" spans="1:12" ht="13.5" thickBot="1">
      <c r="A64" s="88"/>
      <c r="B64" s="89"/>
      <c r="C64" s="90" t="s">
        <v>46</v>
      </c>
      <c r="D64" s="91" t="e">
        <f>+D30+#REF!+D41+D43+D46+D48+D60+D62</f>
        <v>#REF!</v>
      </c>
      <c r="E64" s="92" t="e">
        <f>+E30+#REF!+E41+E43+E46+E48+E60+E62</f>
        <v>#REF!</v>
      </c>
      <c r="F64" s="92" t="e">
        <f>+F30+#REF!+F41+F43+F46+F48+F60+F62</f>
        <v>#REF!</v>
      </c>
      <c r="G64" s="92" t="e">
        <f>+G30+#REF!+G41+G43+G46+G48+G60+G62</f>
        <v>#REF!</v>
      </c>
      <c r="H64" s="92" t="e">
        <f>+H30+#REF!+H41+H43+H46+H48+H60+H62</f>
        <v>#REF!</v>
      </c>
      <c r="I64" s="160" t="e">
        <f>SUM(I20+I29+I31+I33+I36+I40+#REF!+I42+I44+I46+I52+I56+I58+I60+I62)</f>
        <v>#REF!</v>
      </c>
      <c r="J64" s="93"/>
      <c r="K64" s="220">
        <f>SUM(K20,K29,K31,K33,K36,K40,K42,K44,K46,K52,K54,K56,K60,K62)</f>
        <v>30282065</v>
      </c>
      <c r="L64" s="254">
        <f>SUM(L20,L29,L31,L33,L36,L40,L42,L44,L46,L52,L54,L56,L60,L62)</f>
        <v>31000000</v>
      </c>
    </row>
    <row r="65" spans="1:11" ht="12.75">
      <c r="A65" s="70"/>
      <c r="B65" s="70"/>
      <c r="C65" s="69"/>
      <c r="D65" s="69"/>
      <c r="E65" s="69"/>
      <c r="F65" s="69"/>
      <c r="G65" s="69"/>
      <c r="H65" s="69"/>
      <c r="I65" s="159"/>
      <c r="J65" s="69"/>
      <c r="K65" s="69"/>
    </row>
    <row r="66" spans="1:11" ht="12.75">
      <c r="A66" s="70"/>
      <c r="B66" s="70"/>
      <c r="C66" s="69"/>
      <c r="D66" s="69"/>
      <c r="E66" s="69"/>
      <c r="F66" s="69"/>
      <c r="G66" s="69"/>
      <c r="H66" s="69"/>
      <c r="I66" s="159"/>
      <c r="J66" s="69"/>
      <c r="K66" s="69"/>
    </row>
    <row r="67" spans="1:11" ht="13.5" thickBot="1">
      <c r="A67" s="100" t="s">
        <v>47</v>
      </c>
      <c r="B67" s="98"/>
      <c r="C67" s="99"/>
      <c r="D67" s="69"/>
      <c r="E67" s="69"/>
      <c r="F67" s="69"/>
      <c r="G67" s="69"/>
      <c r="H67" s="69"/>
      <c r="I67" s="159"/>
      <c r="J67" s="69"/>
      <c r="K67" s="69"/>
    </row>
    <row r="68" spans="1:12" ht="12.75">
      <c r="A68" s="71">
        <v>1031</v>
      </c>
      <c r="B68" s="72">
        <v>5011</v>
      </c>
      <c r="C68" s="101" t="s">
        <v>48</v>
      </c>
      <c r="D68" s="46"/>
      <c r="E68" s="47"/>
      <c r="F68" s="47"/>
      <c r="G68" s="47"/>
      <c r="H68" s="47"/>
      <c r="I68" s="102">
        <v>370000</v>
      </c>
      <c r="J68" s="253"/>
      <c r="K68" s="253">
        <v>330000</v>
      </c>
      <c r="L68" s="253"/>
    </row>
    <row r="69" spans="1:12" ht="12.75">
      <c r="A69" s="7">
        <v>1031</v>
      </c>
      <c r="B69" s="8">
        <v>5021</v>
      </c>
      <c r="C69" s="45" t="s">
        <v>49</v>
      </c>
      <c r="D69" s="50"/>
      <c r="E69" s="51"/>
      <c r="F69" s="51"/>
      <c r="G69" s="51"/>
      <c r="H69" s="51"/>
      <c r="I69" s="103">
        <v>8000</v>
      </c>
      <c r="J69" s="253"/>
      <c r="K69" s="253"/>
      <c r="L69" s="253"/>
    </row>
    <row r="70" spans="1:12" ht="18" customHeight="1">
      <c r="A70" s="7">
        <v>1031</v>
      </c>
      <c r="B70" s="8">
        <v>5031</v>
      </c>
      <c r="C70" s="45" t="s">
        <v>50</v>
      </c>
      <c r="D70" s="50"/>
      <c r="E70" s="51"/>
      <c r="F70" s="51"/>
      <c r="G70" s="51"/>
      <c r="H70" s="51"/>
      <c r="I70" s="103">
        <v>107000</v>
      </c>
      <c r="J70" s="253"/>
      <c r="K70" s="253">
        <v>113000</v>
      </c>
      <c r="L70" s="253"/>
    </row>
    <row r="71" spans="1:12" ht="17.25" customHeight="1">
      <c r="A71" s="7">
        <v>1031</v>
      </c>
      <c r="B71" s="8">
        <v>5032</v>
      </c>
      <c r="C71" s="45" t="s">
        <v>51</v>
      </c>
      <c r="D71" s="50"/>
      <c r="E71" s="51"/>
      <c r="F71" s="51"/>
      <c r="G71" s="51"/>
      <c r="H71" s="51"/>
      <c r="I71" s="103">
        <v>48000</v>
      </c>
      <c r="J71" s="253"/>
      <c r="K71" s="253">
        <v>49000</v>
      </c>
      <c r="L71" s="253"/>
    </row>
    <row r="72" spans="1:12" ht="12.75">
      <c r="A72" s="7">
        <v>1031</v>
      </c>
      <c r="B72" s="8">
        <v>5132</v>
      </c>
      <c r="C72" s="45" t="s">
        <v>52</v>
      </c>
      <c r="D72" s="50"/>
      <c r="E72" s="51"/>
      <c r="F72" s="51"/>
      <c r="G72" s="51"/>
      <c r="H72" s="51"/>
      <c r="I72" s="103">
        <v>8000</v>
      </c>
      <c r="J72" s="253"/>
      <c r="K72" s="253">
        <v>10000</v>
      </c>
      <c r="L72" s="253"/>
    </row>
    <row r="73" spans="1:12" ht="12.75">
      <c r="A73" s="7">
        <v>1031</v>
      </c>
      <c r="B73" s="8">
        <v>5139</v>
      </c>
      <c r="C73" s="45" t="s">
        <v>53</v>
      </c>
      <c r="D73" s="50"/>
      <c r="E73" s="51"/>
      <c r="F73" s="51"/>
      <c r="G73" s="51"/>
      <c r="H73" s="51"/>
      <c r="I73" s="103">
        <v>100000</v>
      </c>
      <c r="J73" s="253"/>
      <c r="K73" s="253">
        <v>100000</v>
      </c>
      <c r="L73" s="253"/>
    </row>
    <row r="74" spans="1:12" ht="12.75">
      <c r="A74" s="14">
        <v>1031</v>
      </c>
      <c r="B74" s="15">
        <v>5156</v>
      </c>
      <c r="C74" s="16" t="s">
        <v>54</v>
      </c>
      <c r="D74" s="48"/>
      <c r="E74" s="49"/>
      <c r="F74" s="49"/>
      <c r="G74" s="49"/>
      <c r="H74" s="49"/>
      <c r="I74" s="103">
        <v>35000</v>
      </c>
      <c r="J74" s="253"/>
      <c r="K74" s="253">
        <v>28000</v>
      </c>
      <c r="L74" s="253"/>
    </row>
    <row r="75" spans="1:12" ht="13.5" thickBot="1">
      <c r="A75" s="75">
        <v>1031</v>
      </c>
      <c r="B75" s="76">
        <v>5169</v>
      </c>
      <c r="C75" s="104" t="s">
        <v>55</v>
      </c>
      <c r="D75" s="53"/>
      <c r="E75" s="54"/>
      <c r="F75" s="54"/>
      <c r="G75" s="54"/>
      <c r="H75" s="54"/>
      <c r="I75" s="105">
        <v>900000</v>
      </c>
      <c r="J75" s="253"/>
      <c r="K75" s="253">
        <v>760000</v>
      </c>
      <c r="L75" s="253"/>
    </row>
    <row r="76" spans="1:12" ht="13.5" thickBot="1">
      <c r="A76" s="75">
        <v>1031</v>
      </c>
      <c r="B76" s="76">
        <v>5171</v>
      </c>
      <c r="C76" s="104" t="s">
        <v>55</v>
      </c>
      <c r="D76" s="53"/>
      <c r="E76" s="54"/>
      <c r="F76" s="54"/>
      <c r="G76" s="54"/>
      <c r="H76" s="54"/>
      <c r="I76" s="103"/>
      <c r="J76" s="253"/>
      <c r="K76" s="253">
        <v>10000</v>
      </c>
      <c r="L76" s="253"/>
    </row>
    <row r="77" spans="1:12" ht="13.5" thickBot="1">
      <c r="A77" s="68">
        <v>1031</v>
      </c>
      <c r="B77" s="38"/>
      <c r="C77" s="39" t="s">
        <v>26</v>
      </c>
      <c r="D77" s="40">
        <f aca="true" t="shared" si="8" ref="D77:I77">SUM(D68:D76)</f>
        <v>0</v>
      </c>
      <c r="E77" s="41">
        <f t="shared" si="8"/>
        <v>0</v>
      </c>
      <c r="F77" s="41">
        <f t="shared" si="8"/>
        <v>0</v>
      </c>
      <c r="G77" s="41">
        <f t="shared" si="8"/>
        <v>0</v>
      </c>
      <c r="H77" s="41">
        <f t="shared" si="8"/>
        <v>0</v>
      </c>
      <c r="I77" s="55">
        <f t="shared" si="8"/>
        <v>1576000</v>
      </c>
      <c r="J77" s="266"/>
      <c r="K77" s="267">
        <f>SUM(K68+K69+K70+K71+K72+K73+K74+K75+K76)</f>
        <v>1400000</v>
      </c>
      <c r="L77" s="255">
        <v>1800000</v>
      </c>
    </row>
    <row r="78" spans="1:12" ht="12.75">
      <c r="A78" s="71">
        <v>2141</v>
      </c>
      <c r="B78" s="106">
        <v>5021</v>
      </c>
      <c r="C78" s="45" t="s">
        <v>49</v>
      </c>
      <c r="D78" s="57"/>
      <c r="E78" s="58"/>
      <c r="F78" s="58"/>
      <c r="G78" s="58"/>
      <c r="H78" s="107"/>
      <c r="I78" s="161">
        <v>0</v>
      </c>
      <c r="J78" s="268"/>
      <c r="K78" s="268"/>
      <c r="L78" s="253"/>
    </row>
    <row r="79" spans="1:12" ht="12.75">
      <c r="A79" s="7">
        <v>2141</v>
      </c>
      <c r="B79" s="15">
        <v>5137</v>
      </c>
      <c r="C79" s="111" t="s">
        <v>62</v>
      </c>
      <c r="D79" s="50"/>
      <c r="E79" s="51"/>
      <c r="F79" s="51"/>
      <c r="G79" s="51"/>
      <c r="H79" s="51"/>
      <c r="I79" s="103">
        <v>0</v>
      </c>
      <c r="J79" s="269"/>
      <c r="K79" s="269">
        <v>30000</v>
      </c>
      <c r="L79" s="253"/>
    </row>
    <row r="80" spans="1:12" ht="12.75">
      <c r="A80" s="26">
        <v>2141</v>
      </c>
      <c r="B80" s="32">
        <v>5139</v>
      </c>
      <c r="C80" s="45" t="s">
        <v>53</v>
      </c>
      <c r="D80" s="50"/>
      <c r="E80" s="51"/>
      <c r="F80" s="51"/>
      <c r="G80" s="51"/>
      <c r="H80" s="51"/>
      <c r="I80" s="103">
        <v>100000</v>
      </c>
      <c r="J80" s="253"/>
      <c r="K80" s="253">
        <v>120000</v>
      </c>
      <c r="L80" s="253"/>
    </row>
    <row r="81" spans="1:12" ht="13.5" thickBot="1">
      <c r="A81" s="75">
        <v>2141</v>
      </c>
      <c r="B81" s="76">
        <v>5169</v>
      </c>
      <c r="C81" s="104" t="s">
        <v>55</v>
      </c>
      <c r="D81" s="53"/>
      <c r="E81" s="54"/>
      <c r="F81" s="54"/>
      <c r="G81" s="54"/>
      <c r="H81" s="54"/>
      <c r="I81" s="105">
        <v>100000</v>
      </c>
      <c r="J81" s="253"/>
      <c r="K81" s="253">
        <v>30000</v>
      </c>
      <c r="L81" s="253"/>
    </row>
    <row r="82" spans="1:12" ht="13.5" thickBot="1">
      <c r="A82" s="75">
        <v>2141</v>
      </c>
      <c r="B82" s="76">
        <v>5171</v>
      </c>
      <c r="C82" s="80" t="s">
        <v>42</v>
      </c>
      <c r="D82" s="53"/>
      <c r="E82" s="54"/>
      <c r="F82" s="54"/>
      <c r="G82" s="54"/>
      <c r="H82" s="54"/>
      <c r="I82" s="105">
        <v>50000</v>
      </c>
      <c r="J82" s="253"/>
      <c r="K82" s="253">
        <v>215000</v>
      </c>
      <c r="L82" s="319">
        <v>176000</v>
      </c>
    </row>
    <row r="83" spans="1:12" ht="13.5" thickBot="1">
      <c r="A83" s="75">
        <v>2141</v>
      </c>
      <c r="B83" s="76">
        <v>6121</v>
      </c>
      <c r="C83" s="80" t="s">
        <v>96</v>
      </c>
      <c r="D83" s="53"/>
      <c r="E83" s="54"/>
      <c r="F83" s="54"/>
      <c r="G83" s="54"/>
      <c r="H83" s="54"/>
      <c r="I83" s="105">
        <v>0</v>
      </c>
      <c r="J83" s="270"/>
      <c r="K83" s="270"/>
      <c r="L83" s="295"/>
    </row>
    <row r="84" spans="1:12" ht="13.5" thickBot="1">
      <c r="A84" s="68">
        <v>2141</v>
      </c>
      <c r="B84" s="38"/>
      <c r="C84" s="39" t="s">
        <v>57</v>
      </c>
      <c r="D84" s="40">
        <f aca="true" t="shared" si="9" ref="D84:I84">SUM(D78:D83)</f>
        <v>0</v>
      </c>
      <c r="E84" s="41">
        <f t="shared" si="9"/>
        <v>0</v>
      </c>
      <c r="F84" s="41">
        <f t="shared" si="9"/>
        <v>0</v>
      </c>
      <c r="G84" s="41">
        <f t="shared" si="9"/>
        <v>0</v>
      </c>
      <c r="H84" s="41">
        <f t="shared" si="9"/>
        <v>0</v>
      </c>
      <c r="I84" s="55">
        <f t="shared" si="9"/>
        <v>250000</v>
      </c>
      <c r="J84" s="266"/>
      <c r="K84" s="267">
        <f>SUM(K78+K79+K80++K81+K82+K83)</f>
        <v>395000</v>
      </c>
      <c r="L84" s="255">
        <v>571000</v>
      </c>
    </row>
    <row r="85" spans="1:12" ht="13.5" thickBot="1">
      <c r="A85" s="7">
        <v>2212</v>
      </c>
      <c r="B85" s="8">
        <v>5169</v>
      </c>
      <c r="C85" s="104" t="s">
        <v>55</v>
      </c>
      <c r="D85" s="57"/>
      <c r="E85" s="58"/>
      <c r="F85" s="58"/>
      <c r="G85" s="58"/>
      <c r="H85" s="58"/>
      <c r="I85" s="59">
        <v>7000</v>
      </c>
      <c r="J85" s="253"/>
      <c r="K85" s="253">
        <v>160000</v>
      </c>
      <c r="L85" s="319"/>
    </row>
    <row r="86" spans="1:12" ht="12.75">
      <c r="A86" s="26">
        <v>2212</v>
      </c>
      <c r="B86" s="32">
        <v>5171</v>
      </c>
      <c r="C86" s="80" t="s">
        <v>42</v>
      </c>
      <c r="D86" s="53"/>
      <c r="E86" s="54"/>
      <c r="F86" s="54"/>
      <c r="G86" s="54"/>
      <c r="H86" s="54"/>
      <c r="I86" s="105">
        <v>100000</v>
      </c>
      <c r="J86" s="281"/>
      <c r="K86" s="319">
        <v>1000000</v>
      </c>
      <c r="L86" s="319">
        <v>1000000</v>
      </c>
    </row>
    <row r="87" spans="1:12" ht="13.5" thickBot="1">
      <c r="A87" s="26">
        <v>2212</v>
      </c>
      <c r="B87" s="32">
        <v>6122</v>
      </c>
      <c r="C87" s="80" t="s">
        <v>136</v>
      </c>
      <c r="D87" s="53"/>
      <c r="E87" s="54"/>
      <c r="F87" s="54"/>
      <c r="G87" s="54"/>
      <c r="H87" s="54"/>
      <c r="I87" s="105">
        <v>100000</v>
      </c>
      <c r="J87" s="281"/>
      <c r="K87" s="295"/>
      <c r="L87" s="295"/>
    </row>
    <row r="88" spans="1:12" ht="13.5" thickBot="1">
      <c r="A88" s="68">
        <v>2212</v>
      </c>
      <c r="B88" s="38"/>
      <c r="C88" s="39" t="s">
        <v>58</v>
      </c>
      <c r="D88" s="40">
        <f aca="true" t="shared" si="10" ref="D88:I88">SUM(D85:D87)</f>
        <v>0</v>
      </c>
      <c r="E88" s="41">
        <f t="shared" si="10"/>
        <v>0</v>
      </c>
      <c r="F88" s="41">
        <f t="shared" si="10"/>
        <v>0</v>
      </c>
      <c r="G88" s="41">
        <f t="shared" si="10"/>
        <v>0</v>
      </c>
      <c r="H88" s="41">
        <f>SUM(H85:H87)</f>
        <v>0</v>
      </c>
      <c r="I88" s="55">
        <f t="shared" si="10"/>
        <v>207000</v>
      </c>
      <c r="J88" s="266"/>
      <c r="K88" s="267">
        <f>SUM(K85+K86,K87)</f>
        <v>1160000</v>
      </c>
      <c r="L88" s="255">
        <v>1160000</v>
      </c>
    </row>
    <row r="89" spans="1:12" ht="13.5" thickBot="1">
      <c r="A89" s="71">
        <v>2310</v>
      </c>
      <c r="B89" s="76">
        <v>5169</v>
      </c>
      <c r="C89" s="104" t="s">
        <v>55</v>
      </c>
      <c r="D89" s="57"/>
      <c r="E89" s="58"/>
      <c r="F89" s="58"/>
      <c r="G89" s="58"/>
      <c r="H89" s="107"/>
      <c r="I89" s="161">
        <v>60000</v>
      </c>
      <c r="J89" s="253"/>
      <c r="K89" s="253">
        <v>150000</v>
      </c>
      <c r="L89" s="253"/>
    </row>
    <row r="90" spans="1:12" ht="12.75">
      <c r="A90" s="71">
        <v>2310</v>
      </c>
      <c r="B90" s="106">
        <v>5171</v>
      </c>
      <c r="C90" s="73" t="s">
        <v>42</v>
      </c>
      <c r="D90" s="57"/>
      <c r="E90" s="58"/>
      <c r="F90" s="58"/>
      <c r="G90" s="58"/>
      <c r="H90" s="107"/>
      <c r="I90" s="161">
        <v>50000</v>
      </c>
      <c r="J90" s="253"/>
      <c r="K90" s="253">
        <v>1500000</v>
      </c>
      <c r="L90" s="319">
        <v>3495000</v>
      </c>
    </row>
    <row r="91" spans="1:12" ht="13.5" thickBot="1">
      <c r="A91" s="75">
        <v>2310</v>
      </c>
      <c r="B91" s="76">
        <v>6121</v>
      </c>
      <c r="C91" s="77" t="s">
        <v>56</v>
      </c>
      <c r="D91" s="53"/>
      <c r="E91" s="54"/>
      <c r="F91" s="54"/>
      <c r="G91" s="54"/>
      <c r="H91" s="54"/>
      <c r="I91" s="105">
        <v>0</v>
      </c>
      <c r="J91" s="270"/>
      <c r="K91" s="300"/>
      <c r="L91" s="295"/>
    </row>
    <row r="92" spans="1:12" ht="13.5" thickBot="1">
      <c r="A92" s="68">
        <v>2310</v>
      </c>
      <c r="B92" s="38"/>
      <c r="C92" s="39" t="s">
        <v>31</v>
      </c>
      <c r="D92" s="40">
        <f aca="true" t="shared" si="11" ref="D92:I92">SUM(D89:D91)</f>
        <v>0</v>
      </c>
      <c r="E92" s="41">
        <f t="shared" si="11"/>
        <v>0</v>
      </c>
      <c r="F92" s="41">
        <f t="shared" si="11"/>
        <v>0</v>
      </c>
      <c r="G92" s="41">
        <f t="shared" si="11"/>
        <v>0</v>
      </c>
      <c r="H92" s="41">
        <f t="shared" si="11"/>
        <v>0</v>
      </c>
      <c r="I92" s="55">
        <f t="shared" si="11"/>
        <v>110000</v>
      </c>
      <c r="J92" s="266"/>
      <c r="K92" s="267">
        <f>SUM(K89+K90+K91)</f>
        <v>1650000</v>
      </c>
      <c r="L92" s="255">
        <v>3495000</v>
      </c>
    </row>
    <row r="93" spans="1:12" ht="12.75">
      <c r="A93" s="14">
        <v>3113</v>
      </c>
      <c r="B93" s="32">
        <v>5151</v>
      </c>
      <c r="C93" s="80" t="s">
        <v>63</v>
      </c>
      <c r="D93" s="150"/>
      <c r="E93" s="151"/>
      <c r="F93" s="151"/>
      <c r="G93" s="51"/>
      <c r="H93" s="51"/>
      <c r="I93" s="108">
        <v>4000</v>
      </c>
      <c r="J93" s="253"/>
      <c r="K93" s="253">
        <v>4000</v>
      </c>
      <c r="L93" s="253"/>
    </row>
    <row r="94" spans="1:12" ht="12.75">
      <c r="A94" s="14">
        <v>3113</v>
      </c>
      <c r="B94" s="15">
        <v>5154</v>
      </c>
      <c r="C94" s="111" t="s">
        <v>65</v>
      </c>
      <c r="D94" s="150"/>
      <c r="E94" s="151"/>
      <c r="F94" s="151"/>
      <c r="G94" s="54"/>
      <c r="H94" s="54"/>
      <c r="I94" s="81">
        <v>8000</v>
      </c>
      <c r="J94" s="253"/>
      <c r="K94" s="253">
        <v>70000</v>
      </c>
      <c r="L94" s="253"/>
    </row>
    <row r="95" spans="1:12" ht="13.5" thickBot="1">
      <c r="A95" s="14">
        <v>3113</v>
      </c>
      <c r="B95" s="76">
        <v>5169</v>
      </c>
      <c r="C95" s="104" t="s">
        <v>55</v>
      </c>
      <c r="D95" s="53"/>
      <c r="E95" s="54"/>
      <c r="F95" s="54"/>
      <c r="G95" s="54"/>
      <c r="H95" s="54"/>
      <c r="I95" s="81">
        <v>168000</v>
      </c>
      <c r="J95" s="253"/>
      <c r="K95" s="253">
        <v>126000</v>
      </c>
      <c r="L95" s="253"/>
    </row>
    <row r="96" spans="1:12" ht="12.75">
      <c r="A96" s="14">
        <v>3113</v>
      </c>
      <c r="B96" s="15">
        <v>5171</v>
      </c>
      <c r="C96" s="111" t="s">
        <v>134</v>
      </c>
      <c r="D96" s="50"/>
      <c r="E96" s="51"/>
      <c r="F96" s="51"/>
      <c r="G96" s="51"/>
      <c r="H96" s="51"/>
      <c r="I96" s="108">
        <v>3190000</v>
      </c>
      <c r="J96" s="253"/>
      <c r="K96" s="319">
        <v>6000000</v>
      </c>
      <c r="L96" s="319">
        <v>476000</v>
      </c>
    </row>
    <row r="97" spans="1:12" ht="12.75">
      <c r="A97" s="26">
        <v>3113</v>
      </c>
      <c r="B97" s="32">
        <v>5331</v>
      </c>
      <c r="C97" s="80" t="s">
        <v>59</v>
      </c>
      <c r="D97" s="53"/>
      <c r="E97" s="54"/>
      <c r="F97" s="54"/>
      <c r="G97" s="54"/>
      <c r="H97" s="54"/>
      <c r="I97" s="81">
        <v>1600000</v>
      </c>
      <c r="J97" s="282"/>
      <c r="K97" s="257">
        <v>1600000</v>
      </c>
      <c r="L97" s="257">
        <v>2168000</v>
      </c>
    </row>
    <row r="98" spans="1:12" ht="12.75">
      <c r="A98" s="284"/>
      <c r="B98" s="32"/>
      <c r="C98" s="80"/>
      <c r="D98" s="285"/>
      <c r="E98" s="54"/>
      <c r="F98" s="54"/>
      <c r="G98" s="54"/>
      <c r="H98" s="54"/>
      <c r="I98" s="196"/>
      <c r="J98" s="282"/>
      <c r="K98" s="257"/>
      <c r="L98" s="257"/>
    </row>
    <row r="99" spans="1:12" ht="12.75">
      <c r="A99" s="209">
        <v>3113</v>
      </c>
      <c r="B99" s="209"/>
      <c r="C99" s="210" t="s">
        <v>149</v>
      </c>
      <c r="D99" s="211">
        <f>SUM(D88:D97)</f>
        <v>0</v>
      </c>
      <c r="E99" s="211">
        <f>SUM(E88:E97)</f>
        <v>0</v>
      </c>
      <c r="F99" s="211">
        <f>SUM(F88:F97)</f>
        <v>0</v>
      </c>
      <c r="G99" s="211">
        <f>SUM(G88:G97)</f>
        <v>0</v>
      </c>
      <c r="H99" s="211">
        <f>SUM(H88:H97)</f>
        <v>0</v>
      </c>
      <c r="I99" s="212">
        <f>SUM(I93:I97)</f>
        <v>4970000</v>
      </c>
      <c r="J99" s="267"/>
      <c r="K99" s="267">
        <f>SUM(K93+K94+K95+K96+K97)</f>
        <v>7800000</v>
      </c>
      <c r="L99" s="258">
        <v>2800000</v>
      </c>
    </row>
    <row r="100" spans="1:12" ht="12.75">
      <c r="A100" s="199">
        <v>3314</v>
      </c>
      <c r="B100" s="199">
        <v>5011</v>
      </c>
      <c r="C100" s="200" t="s">
        <v>48</v>
      </c>
      <c r="D100" s="201"/>
      <c r="E100" s="201"/>
      <c r="F100" s="201"/>
      <c r="G100" s="201"/>
      <c r="H100" s="201"/>
      <c r="I100" s="202">
        <v>30000</v>
      </c>
      <c r="J100" s="253"/>
      <c r="K100" s="253">
        <v>61000</v>
      </c>
      <c r="L100" s="253"/>
    </row>
    <row r="101" spans="1:12" ht="12.75">
      <c r="A101" s="121">
        <v>3314</v>
      </c>
      <c r="B101" s="8">
        <v>5136</v>
      </c>
      <c r="C101" s="109" t="s">
        <v>84</v>
      </c>
      <c r="D101" s="150"/>
      <c r="E101" s="151"/>
      <c r="F101" s="151"/>
      <c r="G101" s="58"/>
      <c r="H101" s="58"/>
      <c r="I101" s="110">
        <v>16500</v>
      </c>
      <c r="J101" s="259"/>
      <c r="K101" s="259">
        <v>36100</v>
      </c>
      <c r="L101" s="259"/>
    </row>
    <row r="102" spans="1:12" ht="13.5" thickBot="1">
      <c r="A102" s="125">
        <v>3314</v>
      </c>
      <c r="B102" s="15">
        <v>5137</v>
      </c>
      <c r="C102" s="111" t="s">
        <v>118</v>
      </c>
      <c r="D102" s="50"/>
      <c r="E102" s="51"/>
      <c r="F102" s="51"/>
      <c r="G102" s="51"/>
      <c r="H102" s="51"/>
      <c r="I102" s="103"/>
      <c r="J102" s="253"/>
      <c r="K102" s="253"/>
      <c r="L102" s="253"/>
    </row>
    <row r="103" spans="1:12" ht="12.75">
      <c r="A103" s="60">
        <v>3314</v>
      </c>
      <c r="B103" s="173">
        <v>5139</v>
      </c>
      <c r="C103" s="45" t="s">
        <v>53</v>
      </c>
      <c r="D103" s="152"/>
      <c r="E103" s="153"/>
      <c r="F103" s="153"/>
      <c r="G103" s="51"/>
      <c r="H103" s="51"/>
      <c r="I103" s="103"/>
      <c r="J103" s="253"/>
      <c r="K103" s="253">
        <v>500</v>
      </c>
      <c r="L103" s="253"/>
    </row>
    <row r="104" spans="1:12" ht="13.5" thickBot="1">
      <c r="A104" s="121">
        <v>3314</v>
      </c>
      <c r="B104" s="76">
        <v>5169</v>
      </c>
      <c r="C104" s="104" t="s">
        <v>55</v>
      </c>
      <c r="D104" s="53"/>
      <c r="E104" s="54"/>
      <c r="F104" s="54"/>
      <c r="G104" s="54"/>
      <c r="H104" s="54"/>
      <c r="I104" s="105"/>
      <c r="J104" s="253"/>
      <c r="K104" s="253"/>
      <c r="L104" s="253"/>
    </row>
    <row r="105" spans="1:12" ht="13.5" thickBot="1">
      <c r="A105" s="60">
        <v>3314</v>
      </c>
      <c r="B105" s="61">
        <v>5339</v>
      </c>
      <c r="C105" s="111" t="s">
        <v>128</v>
      </c>
      <c r="D105" s="112"/>
      <c r="E105" s="113"/>
      <c r="F105" s="113"/>
      <c r="G105" s="113"/>
      <c r="H105" s="113"/>
      <c r="I105" s="162">
        <v>0</v>
      </c>
      <c r="J105" s="253"/>
      <c r="K105" s="253">
        <v>2400</v>
      </c>
      <c r="L105" s="253"/>
    </row>
    <row r="106" spans="1:12" ht="13.5" thickBot="1">
      <c r="A106" s="68">
        <v>3314</v>
      </c>
      <c r="B106" s="38"/>
      <c r="C106" s="39" t="s">
        <v>61</v>
      </c>
      <c r="D106" s="114">
        <f>+D105</f>
        <v>0</v>
      </c>
      <c r="E106" s="115">
        <f>+E105</f>
        <v>0</v>
      </c>
      <c r="F106" s="115">
        <f>+F105</f>
        <v>0</v>
      </c>
      <c r="G106" s="115">
        <f>+G105</f>
        <v>0</v>
      </c>
      <c r="H106" s="170">
        <f>+H105</f>
        <v>0</v>
      </c>
      <c r="I106" s="171">
        <f>SUM(I100:I105)</f>
        <v>46500</v>
      </c>
      <c r="J106" s="272"/>
      <c r="K106" s="267">
        <f>SUM(K100+K101+K102+K103+K104+K105)</f>
        <v>100000</v>
      </c>
      <c r="L106" s="255">
        <v>100000</v>
      </c>
    </row>
    <row r="107" spans="1:12" ht="12.75">
      <c r="A107" s="7">
        <v>3392</v>
      </c>
      <c r="B107" s="72">
        <v>5011</v>
      </c>
      <c r="C107" s="101" t="s">
        <v>48</v>
      </c>
      <c r="D107" s="46"/>
      <c r="E107" s="47"/>
      <c r="F107" s="47"/>
      <c r="G107" s="47"/>
      <c r="H107" s="58"/>
      <c r="I107" s="110">
        <v>85000</v>
      </c>
      <c r="J107" s="253"/>
      <c r="K107" s="253">
        <v>60000</v>
      </c>
      <c r="L107" s="253"/>
    </row>
    <row r="108" spans="1:12" ht="12.75">
      <c r="A108" s="7">
        <v>3392</v>
      </c>
      <c r="B108" s="15">
        <v>5137</v>
      </c>
      <c r="C108" s="111" t="s">
        <v>62</v>
      </c>
      <c r="D108" s="50"/>
      <c r="E108" s="51"/>
      <c r="F108" s="51"/>
      <c r="G108" s="51"/>
      <c r="H108" s="51"/>
      <c r="I108" s="108"/>
      <c r="J108" s="253"/>
      <c r="K108" s="253">
        <v>50000</v>
      </c>
      <c r="L108" s="253"/>
    </row>
    <row r="109" spans="1:12" ht="12.75">
      <c r="A109" s="7">
        <v>3392</v>
      </c>
      <c r="B109" s="8">
        <v>5139</v>
      </c>
      <c r="C109" s="45" t="s">
        <v>53</v>
      </c>
      <c r="D109" s="50"/>
      <c r="E109" s="51"/>
      <c r="F109" s="51"/>
      <c r="G109" s="51"/>
      <c r="H109" s="51"/>
      <c r="I109" s="108">
        <v>30000</v>
      </c>
      <c r="J109" s="253"/>
      <c r="K109" s="253">
        <v>68000</v>
      </c>
      <c r="L109" s="253"/>
    </row>
    <row r="110" spans="1:12" ht="12.75">
      <c r="A110" s="7">
        <v>3392</v>
      </c>
      <c r="B110" s="32">
        <v>5151</v>
      </c>
      <c r="C110" s="80" t="s">
        <v>63</v>
      </c>
      <c r="D110" s="50"/>
      <c r="E110" s="51"/>
      <c r="F110" s="51"/>
      <c r="G110" s="51"/>
      <c r="H110" s="51"/>
      <c r="I110" s="108">
        <v>1000</v>
      </c>
      <c r="J110" s="253"/>
      <c r="K110" s="253">
        <v>2000</v>
      </c>
      <c r="L110" s="253"/>
    </row>
    <row r="111" spans="1:12" ht="12.75">
      <c r="A111" s="7">
        <v>3392</v>
      </c>
      <c r="B111" s="32">
        <v>5153</v>
      </c>
      <c r="C111" s="80" t="s">
        <v>64</v>
      </c>
      <c r="D111" s="53"/>
      <c r="E111" s="54"/>
      <c r="F111" s="54"/>
      <c r="G111" s="54"/>
      <c r="H111" s="54"/>
      <c r="I111" s="81">
        <v>90000</v>
      </c>
      <c r="J111" s="253"/>
      <c r="K111" s="253">
        <v>110000</v>
      </c>
      <c r="L111" s="253"/>
    </row>
    <row r="112" spans="1:12" ht="12.75">
      <c r="A112" s="7">
        <v>3392</v>
      </c>
      <c r="B112" s="15">
        <v>5154</v>
      </c>
      <c r="C112" s="111" t="s">
        <v>65</v>
      </c>
      <c r="D112" s="50"/>
      <c r="E112" s="51"/>
      <c r="F112" s="51"/>
      <c r="G112" s="51"/>
      <c r="H112" s="51"/>
      <c r="I112" s="108">
        <v>17000</v>
      </c>
      <c r="J112" s="253"/>
      <c r="K112" s="253">
        <v>25000</v>
      </c>
      <c r="L112" s="253"/>
    </row>
    <row r="113" spans="1:12" ht="13.5" thickBot="1">
      <c r="A113" s="7">
        <v>3392</v>
      </c>
      <c r="B113" s="76">
        <v>5169</v>
      </c>
      <c r="C113" s="104" t="s">
        <v>55</v>
      </c>
      <c r="D113" s="50"/>
      <c r="E113" s="51"/>
      <c r="F113" s="51"/>
      <c r="G113" s="51"/>
      <c r="H113" s="51"/>
      <c r="I113" s="108">
        <v>20000</v>
      </c>
      <c r="J113" s="253"/>
      <c r="K113" s="253">
        <v>100000</v>
      </c>
      <c r="L113" s="253"/>
    </row>
    <row r="114" spans="1:12" ht="12.75">
      <c r="A114" s="7">
        <v>3392</v>
      </c>
      <c r="B114" s="32">
        <v>5171</v>
      </c>
      <c r="C114" s="80" t="s">
        <v>42</v>
      </c>
      <c r="D114" s="50"/>
      <c r="E114" s="51"/>
      <c r="F114" s="51"/>
      <c r="G114" s="51"/>
      <c r="H114" s="51"/>
      <c r="I114" s="108">
        <v>934000</v>
      </c>
      <c r="J114" s="253"/>
      <c r="K114" s="319">
        <v>3000000</v>
      </c>
      <c r="L114" s="295"/>
    </row>
    <row r="115" spans="1:12" ht="12.75">
      <c r="A115" s="7">
        <v>3392</v>
      </c>
      <c r="B115" s="32">
        <v>5175</v>
      </c>
      <c r="C115" s="80" t="s">
        <v>66</v>
      </c>
      <c r="D115" s="53"/>
      <c r="E115" s="54"/>
      <c r="F115" s="54"/>
      <c r="G115" s="54"/>
      <c r="H115" s="54"/>
      <c r="I115" s="81"/>
      <c r="J115" s="253"/>
      <c r="K115" s="253"/>
      <c r="L115" s="253"/>
    </row>
    <row r="116" spans="1:12" ht="13.5" thickBot="1">
      <c r="A116" s="7">
        <v>3392</v>
      </c>
      <c r="B116" s="32">
        <v>5492</v>
      </c>
      <c r="C116" s="80" t="s">
        <v>69</v>
      </c>
      <c r="D116" s="53"/>
      <c r="E116" s="54"/>
      <c r="F116" s="54"/>
      <c r="G116" s="54"/>
      <c r="H116" s="54"/>
      <c r="I116" s="81"/>
      <c r="J116" s="253"/>
      <c r="K116" s="253"/>
      <c r="L116" s="253"/>
    </row>
    <row r="117" spans="1:12" ht="13.5" thickBot="1">
      <c r="A117" s="68">
        <v>3392</v>
      </c>
      <c r="B117" s="38"/>
      <c r="C117" s="39" t="s">
        <v>67</v>
      </c>
      <c r="D117" s="40">
        <f>SUM(D109:D116)</f>
        <v>0</v>
      </c>
      <c r="E117" s="41">
        <f>SUM(E109:E116)</f>
        <v>0</v>
      </c>
      <c r="F117" s="41">
        <f>SUM(F109:F116)</f>
        <v>0</v>
      </c>
      <c r="G117" s="41">
        <f>SUM(G109:G116)</f>
        <v>0</v>
      </c>
      <c r="H117" s="41">
        <f>SUM(H109:H116)</f>
        <v>0</v>
      </c>
      <c r="I117" s="55">
        <f>SUM(I107:I116)</f>
        <v>1177000</v>
      </c>
      <c r="J117" s="266"/>
      <c r="K117" s="267">
        <f>SUM(K107+K108+K109+K110+K111+K112+K113+K114+K115+K116)</f>
        <v>3415000</v>
      </c>
      <c r="L117" s="255">
        <v>500000</v>
      </c>
    </row>
    <row r="118" spans="1:12" ht="12.75">
      <c r="A118" s="26">
        <v>3399</v>
      </c>
      <c r="B118" s="32">
        <v>5139</v>
      </c>
      <c r="C118" s="45" t="s">
        <v>53</v>
      </c>
      <c r="D118" s="50"/>
      <c r="E118" s="51"/>
      <c r="F118" s="51"/>
      <c r="G118" s="51"/>
      <c r="H118" s="51"/>
      <c r="I118" s="103">
        <v>5000</v>
      </c>
      <c r="J118" s="253"/>
      <c r="K118" s="253">
        <v>20000</v>
      </c>
      <c r="L118" s="253"/>
    </row>
    <row r="119" spans="1:12" ht="13.5" thickBot="1">
      <c r="A119" s="75">
        <v>3399</v>
      </c>
      <c r="B119" s="76">
        <v>5169</v>
      </c>
      <c r="C119" s="104" t="s">
        <v>55</v>
      </c>
      <c r="D119" s="53"/>
      <c r="E119" s="54"/>
      <c r="F119" s="54"/>
      <c r="G119" s="54"/>
      <c r="H119" s="54"/>
      <c r="I119" s="105">
        <v>20000</v>
      </c>
      <c r="J119" s="253"/>
      <c r="K119" s="253">
        <v>6000</v>
      </c>
      <c r="L119" s="253"/>
    </row>
    <row r="120" spans="1:12" ht="12.75">
      <c r="A120" s="7">
        <v>3399</v>
      </c>
      <c r="B120" s="32">
        <v>5175</v>
      </c>
      <c r="C120" s="80" t="s">
        <v>66</v>
      </c>
      <c r="D120" s="53"/>
      <c r="E120" s="54"/>
      <c r="F120" s="54"/>
      <c r="G120" s="54"/>
      <c r="H120" s="54"/>
      <c r="I120" s="105">
        <v>0</v>
      </c>
      <c r="J120" s="253"/>
      <c r="K120" s="253">
        <v>116000</v>
      </c>
      <c r="L120" s="253"/>
    </row>
    <row r="121" spans="1:12" ht="12.75">
      <c r="A121" s="7">
        <v>3399</v>
      </c>
      <c r="B121" s="32">
        <v>5194</v>
      </c>
      <c r="C121" s="80" t="s">
        <v>68</v>
      </c>
      <c r="D121" s="50"/>
      <c r="E121" s="51"/>
      <c r="F121" s="51"/>
      <c r="G121" s="51"/>
      <c r="H121" s="51"/>
      <c r="I121" s="103">
        <v>6000</v>
      </c>
      <c r="J121" s="253"/>
      <c r="K121" s="253">
        <v>4600</v>
      </c>
      <c r="L121" s="253"/>
    </row>
    <row r="122" spans="1:12" ht="13.5" thickBot="1">
      <c r="A122" s="7">
        <v>3399</v>
      </c>
      <c r="B122" s="32">
        <v>5492</v>
      </c>
      <c r="C122" s="80" t="s">
        <v>69</v>
      </c>
      <c r="D122" s="53"/>
      <c r="E122" s="54"/>
      <c r="F122" s="54"/>
      <c r="G122" s="54"/>
      <c r="H122" s="54"/>
      <c r="I122" s="105">
        <v>50000</v>
      </c>
      <c r="J122" s="253"/>
      <c r="K122" s="253">
        <v>48400</v>
      </c>
      <c r="L122" s="253"/>
    </row>
    <row r="123" spans="1:12" ht="12.75">
      <c r="A123" s="287">
        <v>3399</v>
      </c>
      <c r="B123" s="233"/>
      <c r="C123" s="234" t="s">
        <v>147</v>
      </c>
      <c r="D123" s="137">
        <f aca="true" t="shared" si="12" ref="D123:I123">SUM(D118:D122)</f>
        <v>0</v>
      </c>
      <c r="E123" s="138">
        <f t="shared" si="12"/>
        <v>0</v>
      </c>
      <c r="F123" s="138">
        <f t="shared" si="12"/>
        <v>0</v>
      </c>
      <c r="G123" s="138">
        <f t="shared" si="12"/>
        <v>0</v>
      </c>
      <c r="H123" s="138">
        <f>SUM(H118:H122)</f>
        <v>0</v>
      </c>
      <c r="I123" s="235">
        <f t="shared" si="12"/>
        <v>81000</v>
      </c>
      <c r="J123" s="337"/>
      <c r="K123" s="330">
        <f>SUM(K118+K119+K120+K121+K122)</f>
        <v>195000</v>
      </c>
      <c r="L123" s="255">
        <v>100000</v>
      </c>
    </row>
    <row r="124" spans="1:12" ht="12.75">
      <c r="A124" s="339">
        <v>3412</v>
      </c>
      <c r="B124" s="339">
        <v>6121</v>
      </c>
      <c r="C124" s="340" t="s">
        <v>158</v>
      </c>
      <c r="D124" s="341"/>
      <c r="E124" s="341"/>
      <c r="F124" s="341"/>
      <c r="G124" s="341"/>
      <c r="H124" s="341"/>
      <c r="I124" s="342"/>
      <c r="J124" s="343"/>
      <c r="K124" s="343"/>
      <c r="L124" s="327">
        <v>450000</v>
      </c>
    </row>
    <row r="125" spans="1:12" ht="12.75">
      <c r="A125" s="209">
        <v>3412</v>
      </c>
      <c r="B125" s="209"/>
      <c r="C125" s="334" t="s">
        <v>161</v>
      </c>
      <c r="D125" s="114"/>
      <c r="E125" s="115"/>
      <c r="F125" s="115"/>
      <c r="G125" s="115"/>
      <c r="H125" s="115"/>
      <c r="I125" s="328"/>
      <c r="J125" s="329"/>
      <c r="K125" s="338"/>
      <c r="L125" s="335">
        <v>450000</v>
      </c>
    </row>
    <row r="126" spans="1:12" ht="12.75">
      <c r="A126" s="7">
        <v>3419</v>
      </c>
      <c r="B126" s="122">
        <v>5137</v>
      </c>
      <c r="C126" s="111" t="s">
        <v>62</v>
      </c>
      <c r="D126" s="123"/>
      <c r="E126" s="124"/>
      <c r="F126" s="124"/>
      <c r="G126" s="124"/>
      <c r="H126" s="124"/>
      <c r="I126" s="59">
        <v>2000</v>
      </c>
      <c r="J126" s="253"/>
      <c r="K126" s="253">
        <v>30000</v>
      </c>
      <c r="L126" s="253"/>
    </row>
    <row r="127" spans="1:12" ht="12.75">
      <c r="A127" s="7">
        <v>3419</v>
      </c>
      <c r="B127" s="126">
        <v>5139</v>
      </c>
      <c r="C127" s="111" t="s">
        <v>109</v>
      </c>
      <c r="D127" s="48"/>
      <c r="E127" s="49"/>
      <c r="F127" s="49"/>
      <c r="G127" s="49"/>
      <c r="H127" s="49"/>
      <c r="I127" s="103">
        <v>39000</v>
      </c>
      <c r="J127" s="253"/>
      <c r="K127" s="253">
        <v>100000</v>
      </c>
      <c r="L127" s="253"/>
    </row>
    <row r="128" spans="1:12" ht="12.75">
      <c r="A128" s="7">
        <v>3419</v>
      </c>
      <c r="B128" s="126">
        <v>5151</v>
      </c>
      <c r="C128" s="111" t="s">
        <v>63</v>
      </c>
      <c r="D128" s="48"/>
      <c r="E128" s="49"/>
      <c r="F128" s="49"/>
      <c r="G128" s="49"/>
      <c r="H128" s="49"/>
      <c r="I128" s="103">
        <v>2000</v>
      </c>
      <c r="J128" s="253"/>
      <c r="K128" s="253">
        <v>20000</v>
      </c>
      <c r="L128" s="253"/>
    </row>
    <row r="129" spans="1:12" ht="12.75">
      <c r="A129" s="7">
        <v>3419</v>
      </c>
      <c r="B129" s="126">
        <v>5164</v>
      </c>
      <c r="C129" s="111" t="s">
        <v>88</v>
      </c>
      <c r="D129" s="48"/>
      <c r="E129" s="49"/>
      <c r="F129" s="49"/>
      <c r="G129" s="49"/>
      <c r="H129" s="49"/>
      <c r="I129" s="103">
        <v>30000</v>
      </c>
      <c r="J129" s="253"/>
      <c r="K129" s="253">
        <v>35000</v>
      </c>
      <c r="L129" s="253"/>
    </row>
    <row r="130" spans="1:12" ht="12.75">
      <c r="A130" s="7">
        <v>3419</v>
      </c>
      <c r="B130" s="126">
        <v>5169</v>
      </c>
      <c r="C130" s="111" t="s">
        <v>55</v>
      </c>
      <c r="D130" s="48"/>
      <c r="E130" s="49"/>
      <c r="F130" s="49"/>
      <c r="G130" s="49"/>
      <c r="H130" s="49"/>
      <c r="I130" s="103">
        <v>30000</v>
      </c>
      <c r="J130" s="253"/>
      <c r="K130" s="253">
        <v>50000</v>
      </c>
      <c r="L130" s="253"/>
    </row>
    <row r="131" spans="1:12" ht="12.75">
      <c r="A131" s="7">
        <v>3419</v>
      </c>
      <c r="B131" s="32">
        <v>5171</v>
      </c>
      <c r="C131" s="80" t="s">
        <v>135</v>
      </c>
      <c r="D131" s="48"/>
      <c r="E131" s="49"/>
      <c r="F131" s="49"/>
      <c r="G131" s="49"/>
      <c r="H131" s="49"/>
      <c r="I131" s="103">
        <v>6000</v>
      </c>
      <c r="J131" s="253"/>
      <c r="K131" s="319">
        <v>250000</v>
      </c>
      <c r="L131" s="295"/>
    </row>
    <row r="132" spans="1:12" ht="12.75">
      <c r="A132" s="7">
        <v>3419</v>
      </c>
      <c r="B132" s="154">
        <v>5175</v>
      </c>
      <c r="C132" s="56" t="s">
        <v>110</v>
      </c>
      <c r="D132" s="130"/>
      <c r="E132" s="131"/>
      <c r="F132" s="131"/>
      <c r="G132" s="131"/>
      <c r="H132" s="131"/>
      <c r="I132" s="105">
        <v>5000</v>
      </c>
      <c r="J132" s="253"/>
      <c r="K132" s="253">
        <v>15000</v>
      </c>
      <c r="L132" s="253"/>
    </row>
    <row r="133" spans="1:12" ht="13.5" thickBot="1">
      <c r="A133" s="7">
        <v>3419</v>
      </c>
      <c r="B133" s="32">
        <v>5492</v>
      </c>
      <c r="C133" s="80" t="s">
        <v>69</v>
      </c>
      <c r="D133" s="130"/>
      <c r="E133" s="131"/>
      <c r="F133" s="131"/>
      <c r="G133" s="131"/>
      <c r="H133" s="131"/>
      <c r="I133" s="105">
        <v>4000</v>
      </c>
      <c r="J133" s="253"/>
      <c r="K133" s="253"/>
      <c r="L133" s="253"/>
    </row>
    <row r="134" spans="1:12" ht="13.5" thickBot="1">
      <c r="A134" s="118">
        <v>3419</v>
      </c>
      <c r="B134" s="38"/>
      <c r="C134" s="39" t="s">
        <v>111</v>
      </c>
      <c r="D134" s="40">
        <f>SUM(D128:D133)</f>
        <v>0</v>
      </c>
      <c r="E134" s="41">
        <f>SUM(E128:E133)</f>
        <v>0</v>
      </c>
      <c r="F134" s="41">
        <f>SUM(F128:F133)</f>
        <v>0</v>
      </c>
      <c r="G134" s="41">
        <f>SUM(G128:G133)</f>
        <v>0</v>
      </c>
      <c r="H134" s="41">
        <f>SUM(H128:H133)</f>
        <v>0</v>
      </c>
      <c r="I134" s="55">
        <f>SUM(I126:I133)</f>
        <v>118000</v>
      </c>
      <c r="J134" s="266">
        <f>SUM(J126:J133)</f>
        <v>0</v>
      </c>
      <c r="K134" s="266">
        <f>SUM(K126:K133)</f>
        <v>500000</v>
      </c>
      <c r="L134" s="256">
        <v>400000</v>
      </c>
    </row>
    <row r="135" spans="1:12" ht="13.5" thickBot="1">
      <c r="A135" s="75">
        <v>3421</v>
      </c>
      <c r="B135" s="72">
        <v>5011</v>
      </c>
      <c r="C135" s="101" t="s">
        <v>48</v>
      </c>
      <c r="D135" s="53"/>
      <c r="E135" s="54"/>
      <c r="F135" s="54"/>
      <c r="G135" s="54"/>
      <c r="H135" s="54"/>
      <c r="I135" s="81">
        <v>30000</v>
      </c>
      <c r="J135" s="253"/>
      <c r="K135" s="253">
        <v>275000</v>
      </c>
      <c r="L135" s="253"/>
    </row>
    <row r="136" spans="1:12" ht="13.5" thickBot="1">
      <c r="A136" s="75">
        <v>3421</v>
      </c>
      <c r="B136" s="72">
        <v>5031</v>
      </c>
      <c r="C136" s="45" t="s">
        <v>50</v>
      </c>
      <c r="D136" s="53"/>
      <c r="E136" s="54"/>
      <c r="F136" s="54"/>
      <c r="G136" s="54"/>
      <c r="H136" s="54"/>
      <c r="I136" s="81">
        <v>12000</v>
      </c>
      <c r="J136" s="253"/>
      <c r="K136" s="253">
        <v>88000</v>
      </c>
      <c r="L136" s="253"/>
    </row>
    <row r="137" spans="1:12" ht="13.5" thickBot="1">
      <c r="A137" s="75">
        <v>3421</v>
      </c>
      <c r="B137" s="15">
        <v>5032</v>
      </c>
      <c r="C137" s="45" t="s">
        <v>51</v>
      </c>
      <c r="D137" s="53"/>
      <c r="E137" s="54"/>
      <c r="F137" s="54"/>
      <c r="G137" s="54"/>
      <c r="H137" s="54"/>
      <c r="I137" s="81">
        <v>8000</v>
      </c>
      <c r="J137" s="253"/>
      <c r="K137" s="253">
        <v>38000</v>
      </c>
      <c r="L137" s="253"/>
    </row>
    <row r="138" spans="1:12" ht="13.5" thickBot="1">
      <c r="A138" s="75">
        <v>3421</v>
      </c>
      <c r="B138" s="15">
        <v>5139</v>
      </c>
      <c r="C138" s="45" t="s">
        <v>53</v>
      </c>
      <c r="D138" s="50"/>
      <c r="E138" s="51"/>
      <c r="F138" s="51"/>
      <c r="G138" s="51"/>
      <c r="H138" s="51"/>
      <c r="I138" s="108">
        <v>50000</v>
      </c>
      <c r="J138" s="253"/>
      <c r="K138" s="253">
        <v>70000</v>
      </c>
      <c r="L138" s="253"/>
    </row>
    <row r="139" spans="1:12" ht="13.5" thickBot="1">
      <c r="A139" s="75">
        <v>3421</v>
      </c>
      <c r="B139" s="76">
        <v>5169</v>
      </c>
      <c r="C139" s="104" t="s">
        <v>55</v>
      </c>
      <c r="D139" s="53"/>
      <c r="E139" s="54"/>
      <c r="F139" s="54"/>
      <c r="G139" s="54"/>
      <c r="H139" s="54"/>
      <c r="I139" s="81">
        <v>100000</v>
      </c>
      <c r="J139" s="253"/>
      <c r="K139" s="253">
        <v>129000</v>
      </c>
      <c r="L139" s="253"/>
    </row>
    <row r="140" spans="1:12" ht="13.5" thickBot="1">
      <c r="A140" s="117">
        <v>3421</v>
      </c>
      <c r="B140" s="38"/>
      <c r="C140" s="39" t="s">
        <v>119</v>
      </c>
      <c r="D140" s="40">
        <f>SUM(D123:D139)</f>
        <v>0</v>
      </c>
      <c r="E140" s="41">
        <f>SUM(E123:E139)</f>
        <v>0</v>
      </c>
      <c r="F140" s="41">
        <f>SUM(F123:F139)</f>
        <v>0</v>
      </c>
      <c r="G140" s="41">
        <f>SUM(G123:G139)</f>
        <v>0</v>
      </c>
      <c r="H140" s="41">
        <f>SUM(H123:H139)</f>
        <v>0</v>
      </c>
      <c r="I140" s="55">
        <f>SUM(I135:I139)</f>
        <v>200000</v>
      </c>
      <c r="J140" s="266"/>
      <c r="K140" s="266">
        <f>SUM(K135:K139)</f>
        <v>600000</v>
      </c>
      <c r="L140" s="256">
        <v>600000</v>
      </c>
    </row>
    <row r="141" spans="1:12" ht="12.75">
      <c r="A141" s="7">
        <v>3429</v>
      </c>
      <c r="B141" s="32">
        <v>5139</v>
      </c>
      <c r="C141" s="45" t="s">
        <v>53</v>
      </c>
      <c r="D141" s="53"/>
      <c r="E141" s="54"/>
      <c r="F141" s="54"/>
      <c r="G141" s="54"/>
      <c r="H141" s="54"/>
      <c r="I141" s="81">
        <v>1000</v>
      </c>
      <c r="J141" s="253"/>
      <c r="K141" s="253">
        <v>12000</v>
      </c>
      <c r="L141" s="253"/>
    </row>
    <row r="142" spans="1:12" ht="13.5" thickBot="1">
      <c r="A142" s="7">
        <v>3429</v>
      </c>
      <c r="B142" s="76">
        <v>5169</v>
      </c>
      <c r="C142" s="104" t="s">
        <v>55</v>
      </c>
      <c r="D142" s="50"/>
      <c r="E142" s="51"/>
      <c r="F142" s="51"/>
      <c r="G142" s="51"/>
      <c r="H142" s="51"/>
      <c r="I142" s="108">
        <v>6000</v>
      </c>
      <c r="J142" s="253"/>
      <c r="K142" s="253"/>
      <c r="L142" s="253"/>
    </row>
    <row r="143" spans="1:12" ht="12.75">
      <c r="A143" s="7">
        <v>3429</v>
      </c>
      <c r="B143" s="32">
        <v>5171</v>
      </c>
      <c r="C143" s="80" t="s">
        <v>152</v>
      </c>
      <c r="D143" s="50"/>
      <c r="E143" s="51"/>
      <c r="F143" s="51"/>
      <c r="G143" s="51"/>
      <c r="H143" s="51"/>
      <c r="I143" s="108">
        <v>3000</v>
      </c>
      <c r="J143" s="253"/>
      <c r="K143" s="253"/>
      <c r="L143" s="295"/>
    </row>
    <row r="144" spans="1:12" ht="12.75">
      <c r="A144" s="7">
        <v>3429</v>
      </c>
      <c r="B144" s="32">
        <v>5175</v>
      </c>
      <c r="C144" s="80" t="s">
        <v>66</v>
      </c>
      <c r="D144" s="53"/>
      <c r="E144" s="54"/>
      <c r="F144" s="54"/>
      <c r="G144" s="54"/>
      <c r="H144" s="54"/>
      <c r="I144" s="81"/>
      <c r="J144" s="253"/>
      <c r="K144" s="253">
        <v>8000</v>
      </c>
      <c r="L144" s="253"/>
    </row>
    <row r="145" spans="1:12" ht="13.5" thickBot="1">
      <c r="A145" s="7">
        <v>3429</v>
      </c>
      <c r="B145" s="32">
        <v>5492</v>
      </c>
      <c r="C145" s="80" t="s">
        <v>69</v>
      </c>
      <c r="D145" s="53"/>
      <c r="E145" s="54"/>
      <c r="F145" s="54"/>
      <c r="G145" s="54"/>
      <c r="H145" s="54"/>
      <c r="I145" s="81">
        <v>10000</v>
      </c>
      <c r="J145" s="253"/>
      <c r="K145" s="253"/>
      <c r="L145" s="253"/>
    </row>
    <row r="146" spans="1:12" ht="13.5" thickBot="1">
      <c r="A146" s="118">
        <v>3429</v>
      </c>
      <c r="B146" s="38"/>
      <c r="C146" s="39" t="s">
        <v>146</v>
      </c>
      <c r="D146" s="40">
        <f>SUM(D139:D145)</f>
        <v>0</v>
      </c>
      <c r="E146" s="41">
        <f>SUM(E139:E145)</f>
        <v>0</v>
      </c>
      <c r="F146" s="41">
        <f>SUM(F139:F145)</f>
        <v>0</v>
      </c>
      <c r="G146" s="41">
        <f>SUM(G139:G145)</f>
        <v>0</v>
      </c>
      <c r="H146" s="41">
        <f>SUM(H139:H145)</f>
        <v>0</v>
      </c>
      <c r="I146" s="55">
        <f>SUM(I141:I145)</f>
        <v>20000</v>
      </c>
      <c r="J146" s="266"/>
      <c r="K146" s="267">
        <v>20000</v>
      </c>
      <c r="L146" s="255">
        <v>20000</v>
      </c>
    </row>
    <row r="147" spans="1:12" ht="12.75">
      <c r="A147" s="125">
        <v>3611</v>
      </c>
      <c r="B147" s="61">
        <v>5163</v>
      </c>
      <c r="C147" s="56" t="s">
        <v>70</v>
      </c>
      <c r="D147" s="62"/>
      <c r="E147" s="63"/>
      <c r="F147" s="63"/>
      <c r="G147" s="63"/>
      <c r="H147" s="63"/>
      <c r="I147" s="116">
        <v>3000</v>
      </c>
      <c r="J147" s="273"/>
      <c r="K147" s="273">
        <v>2500</v>
      </c>
      <c r="L147" s="253"/>
    </row>
    <row r="148" spans="1:12" ht="13.5" thickBot="1">
      <c r="A148" s="7">
        <v>3611</v>
      </c>
      <c r="B148" s="32">
        <v>5660</v>
      </c>
      <c r="C148" s="80" t="s">
        <v>71</v>
      </c>
      <c r="D148" s="53"/>
      <c r="E148" s="54"/>
      <c r="F148" s="54"/>
      <c r="G148" s="54"/>
      <c r="H148" s="54"/>
      <c r="I148" s="81">
        <v>97000</v>
      </c>
      <c r="J148" s="270"/>
      <c r="K148" s="270">
        <v>197500</v>
      </c>
      <c r="L148" s="253"/>
    </row>
    <row r="149" spans="1:12" ht="13.5" thickBot="1">
      <c r="A149" s="68">
        <v>3611</v>
      </c>
      <c r="B149" s="38"/>
      <c r="C149" s="39" t="s">
        <v>35</v>
      </c>
      <c r="D149" s="40">
        <f>SUM(D143:D148)</f>
        <v>0</v>
      </c>
      <c r="E149" s="41">
        <f>SUM(E143:E148)</f>
        <v>0</v>
      </c>
      <c r="F149" s="41">
        <f>SUM(F143:F148)</f>
        <v>0</v>
      </c>
      <c r="G149" s="41">
        <f>SUM(G143:G148)</f>
        <v>0</v>
      </c>
      <c r="H149" s="41">
        <f>SUM(H143:H148)</f>
        <v>0</v>
      </c>
      <c r="I149" s="55">
        <f>SUM(I147:I148)</f>
        <v>100000</v>
      </c>
      <c r="J149" s="266"/>
      <c r="K149" s="267">
        <v>200000</v>
      </c>
      <c r="L149" s="255">
        <v>200000</v>
      </c>
    </row>
    <row r="150" spans="1:12" ht="13.5" thickBot="1">
      <c r="A150" s="119">
        <v>3612</v>
      </c>
      <c r="B150" s="15">
        <v>5011</v>
      </c>
      <c r="C150" s="120" t="s">
        <v>72</v>
      </c>
      <c r="D150" s="57"/>
      <c r="E150" s="58"/>
      <c r="F150" s="58"/>
      <c r="G150" s="58"/>
      <c r="H150" s="58"/>
      <c r="I150" s="110">
        <v>10000</v>
      </c>
      <c r="J150" s="253"/>
      <c r="K150" s="253">
        <v>46000</v>
      </c>
      <c r="L150" s="253"/>
    </row>
    <row r="151" spans="1:12" ht="13.5" thickBot="1">
      <c r="A151" s="119">
        <v>3612</v>
      </c>
      <c r="B151" s="15">
        <v>5137</v>
      </c>
      <c r="C151" s="111" t="s">
        <v>62</v>
      </c>
      <c r="D151" s="50"/>
      <c r="E151" s="51"/>
      <c r="F151" s="51"/>
      <c r="G151" s="51"/>
      <c r="H151" s="51"/>
      <c r="I151" s="108"/>
      <c r="J151" s="253"/>
      <c r="K151" s="253">
        <v>8000</v>
      </c>
      <c r="L151" s="253"/>
    </row>
    <row r="152" spans="1:12" ht="13.5" thickBot="1">
      <c r="A152" s="119">
        <v>3612</v>
      </c>
      <c r="B152" s="32">
        <v>5139</v>
      </c>
      <c r="C152" s="45" t="s">
        <v>53</v>
      </c>
      <c r="D152" s="53"/>
      <c r="E152" s="54"/>
      <c r="F152" s="54"/>
      <c r="G152" s="54"/>
      <c r="H152" s="54"/>
      <c r="I152" s="81"/>
      <c r="J152" s="253"/>
      <c r="K152" s="253">
        <v>11000</v>
      </c>
      <c r="L152" s="253"/>
    </row>
    <row r="153" spans="1:12" ht="12.75">
      <c r="A153" s="119">
        <v>3612</v>
      </c>
      <c r="B153" s="32">
        <v>5153</v>
      </c>
      <c r="C153" s="80" t="s">
        <v>64</v>
      </c>
      <c r="D153" s="53"/>
      <c r="E153" s="54"/>
      <c r="F153" s="54"/>
      <c r="G153" s="54"/>
      <c r="H153" s="54"/>
      <c r="I153" s="81">
        <v>2000</v>
      </c>
      <c r="J153" s="257"/>
      <c r="K153" s="257">
        <v>19000</v>
      </c>
      <c r="L153" s="257"/>
    </row>
    <row r="154" spans="1:12" ht="12.75">
      <c r="A154" s="15">
        <v>3612</v>
      </c>
      <c r="B154" s="15">
        <v>5154</v>
      </c>
      <c r="C154" s="203" t="s">
        <v>65</v>
      </c>
      <c r="D154" s="51"/>
      <c r="E154" s="51"/>
      <c r="F154" s="51"/>
      <c r="G154" s="51"/>
      <c r="H154" s="51"/>
      <c r="I154" s="204">
        <v>3000</v>
      </c>
      <c r="J154" s="253"/>
      <c r="K154" s="253">
        <v>9000</v>
      </c>
      <c r="L154" s="253"/>
    </row>
    <row r="155" spans="1:12" ht="12.75">
      <c r="A155" s="15">
        <v>3612</v>
      </c>
      <c r="B155" s="15">
        <v>5169</v>
      </c>
      <c r="C155" s="203" t="s">
        <v>55</v>
      </c>
      <c r="D155" s="51"/>
      <c r="E155" s="51"/>
      <c r="F155" s="51"/>
      <c r="G155" s="51"/>
      <c r="H155" s="51"/>
      <c r="I155" s="204">
        <v>15000</v>
      </c>
      <c r="J155" s="253"/>
      <c r="K155" s="253">
        <v>37000</v>
      </c>
      <c r="L155" s="253"/>
    </row>
    <row r="156" spans="1:12" ht="13.5" thickBot="1">
      <c r="A156" s="26">
        <v>3612</v>
      </c>
      <c r="B156" s="32">
        <v>5171</v>
      </c>
      <c r="C156" s="317" t="s">
        <v>42</v>
      </c>
      <c r="D156" s="53"/>
      <c r="E156" s="54"/>
      <c r="F156" s="54"/>
      <c r="G156" s="54"/>
      <c r="H156" s="54"/>
      <c r="I156" s="81">
        <v>10000</v>
      </c>
      <c r="J156" s="257"/>
      <c r="K156" s="257">
        <v>120000</v>
      </c>
      <c r="L156" s="257"/>
    </row>
    <row r="157" spans="1:12" ht="13.5" thickBot="1">
      <c r="A157" s="68">
        <v>3612</v>
      </c>
      <c r="B157" s="316"/>
      <c r="C157" s="318" t="s">
        <v>73</v>
      </c>
      <c r="D157" s="40">
        <f>SUM(D143:D156)</f>
        <v>0</v>
      </c>
      <c r="E157" s="41">
        <f>SUM(E143:E156)</f>
        <v>0</v>
      </c>
      <c r="F157" s="41">
        <f>SUM(F143:F156)</f>
        <v>0</v>
      </c>
      <c r="G157" s="41">
        <f>SUM(G143:G156)</f>
        <v>0</v>
      </c>
      <c r="H157" s="41">
        <f>SUM(H143:H156)</f>
        <v>0</v>
      </c>
      <c r="I157" s="55">
        <f>SUM(I150:I156)</f>
        <v>40000</v>
      </c>
      <c r="J157" s="314"/>
      <c r="K157" s="276">
        <f>SUM(K150,K151,K152,K153,K154,K155,K156)</f>
        <v>250000</v>
      </c>
      <c r="L157" s="315">
        <v>100000</v>
      </c>
    </row>
    <row r="158" spans="1:12" ht="12.75">
      <c r="A158" s="71">
        <v>3631</v>
      </c>
      <c r="B158" s="15">
        <v>5154</v>
      </c>
      <c r="C158" s="74" t="s">
        <v>65</v>
      </c>
      <c r="D158" s="57"/>
      <c r="E158" s="58"/>
      <c r="F158" s="58"/>
      <c r="G158" s="58"/>
      <c r="H158" s="58"/>
      <c r="I158" s="59">
        <v>260000</v>
      </c>
      <c r="J158" s="259"/>
      <c r="K158" s="259">
        <v>210000</v>
      </c>
      <c r="L158" s="259"/>
    </row>
    <row r="159" spans="1:12" ht="12.75">
      <c r="A159" s="14">
        <v>3631</v>
      </c>
      <c r="B159" s="15">
        <v>5169</v>
      </c>
      <c r="C159" s="111" t="s">
        <v>55</v>
      </c>
      <c r="D159" s="50"/>
      <c r="E159" s="51"/>
      <c r="F159" s="51"/>
      <c r="G159" s="51"/>
      <c r="H159" s="51"/>
      <c r="I159" s="103">
        <v>40000</v>
      </c>
      <c r="J159" s="253"/>
      <c r="K159" s="253">
        <v>190000</v>
      </c>
      <c r="L159" s="253"/>
    </row>
    <row r="160" spans="1:12" ht="13.5" thickBot="1">
      <c r="A160" s="75">
        <v>3631</v>
      </c>
      <c r="B160" s="76">
        <v>5171</v>
      </c>
      <c r="C160" s="80" t="s">
        <v>42</v>
      </c>
      <c r="D160" s="53"/>
      <c r="E160" s="54"/>
      <c r="F160" s="54"/>
      <c r="G160" s="54"/>
      <c r="H160" s="54"/>
      <c r="I160" s="105">
        <v>100000</v>
      </c>
      <c r="J160" s="253"/>
      <c r="K160" s="253">
        <v>150000</v>
      </c>
      <c r="L160" s="295"/>
    </row>
    <row r="161" spans="1:12" ht="13.5" thickBot="1">
      <c r="A161" s="68">
        <v>3631</v>
      </c>
      <c r="B161" s="38"/>
      <c r="C161" s="39" t="s">
        <v>43</v>
      </c>
      <c r="D161" s="40">
        <f>SUM(D147:D160)</f>
        <v>0</v>
      </c>
      <c r="E161" s="41">
        <f>SUM(E147:E160)</f>
        <v>0</v>
      </c>
      <c r="F161" s="41">
        <f>SUM(F147:F160)</f>
        <v>0</v>
      </c>
      <c r="G161" s="41">
        <f>SUM(G147:G160)</f>
        <v>0</v>
      </c>
      <c r="H161" s="41">
        <f>SUM(H147:H160)</f>
        <v>0</v>
      </c>
      <c r="I161" s="55">
        <f>SUM(I158:I160)</f>
        <v>400000</v>
      </c>
      <c r="J161" s="266"/>
      <c r="K161" s="267">
        <v>550000</v>
      </c>
      <c r="L161" s="255">
        <v>1000000</v>
      </c>
    </row>
    <row r="162" spans="1:12" ht="13.5" thickBot="1">
      <c r="A162" s="26">
        <v>3632</v>
      </c>
      <c r="B162" s="32">
        <v>5151</v>
      </c>
      <c r="C162" s="80" t="s">
        <v>63</v>
      </c>
      <c r="D162" s="53"/>
      <c r="E162" s="54"/>
      <c r="F162" s="54"/>
      <c r="G162" s="54"/>
      <c r="H162" s="54"/>
      <c r="I162" s="105">
        <v>500</v>
      </c>
      <c r="J162" s="270"/>
      <c r="K162" s="274">
        <v>1000</v>
      </c>
      <c r="L162" s="253"/>
    </row>
    <row r="163" spans="1:12" ht="13.5" thickBot="1">
      <c r="A163" s="68">
        <v>3632</v>
      </c>
      <c r="B163" s="38"/>
      <c r="C163" s="39" t="s">
        <v>37</v>
      </c>
      <c r="D163" s="40">
        <f>SUM(D161:D162)</f>
        <v>0</v>
      </c>
      <c r="E163" s="41">
        <f>SUM(E161:E162)</f>
        <v>0</v>
      </c>
      <c r="F163" s="41">
        <f>SUM(F161:F162)</f>
        <v>0</v>
      </c>
      <c r="G163" s="41">
        <f>SUM(G161:G162)</f>
        <v>0</v>
      </c>
      <c r="H163" s="41">
        <f>SUM(H161:H162)</f>
        <v>0</v>
      </c>
      <c r="I163" s="55">
        <f>SUM(I162:I162)</f>
        <v>500</v>
      </c>
      <c r="J163" s="266"/>
      <c r="K163" s="267">
        <v>1000</v>
      </c>
      <c r="L163" s="255">
        <v>1000</v>
      </c>
    </row>
    <row r="164" spans="1:12" ht="13.5" thickBot="1">
      <c r="A164" s="26">
        <v>3633</v>
      </c>
      <c r="B164" s="32">
        <v>6121</v>
      </c>
      <c r="C164" s="111" t="s">
        <v>158</v>
      </c>
      <c r="D164" s="53"/>
      <c r="E164" s="54"/>
      <c r="F164" s="54"/>
      <c r="G164" s="54"/>
      <c r="H164" s="54"/>
      <c r="I164" s="105">
        <v>0</v>
      </c>
      <c r="J164" s="260"/>
      <c r="K164" s="286"/>
      <c r="L164" s="319">
        <v>400000</v>
      </c>
    </row>
    <row r="165" spans="1:12" ht="13.5" thickBot="1">
      <c r="A165" s="68">
        <v>3633</v>
      </c>
      <c r="B165" s="38"/>
      <c r="C165" s="39"/>
      <c r="D165" s="40">
        <f>SUM(D163:D164)</f>
        <v>0</v>
      </c>
      <c r="E165" s="41">
        <f>SUM(E163:E164)</f>
        <v>0</v>
      </c>
      <c r="F165" s="41">
        <f>SUM(F163:F164)</f>
        <v>0</v>
      </c>
      <c r="G165" s="41">
        <f>SUM(G163:G164)</f>
        <v>0</v>
      </c>
      <c r="H165" s="41">
        <f>SUM(H163:H164)</f>
        <v>0</v>
      </c>
      <c r="I165" s="55">
        <f>SUM(I164:I164)</f>
        <v>0</v>
      </c>
      <c r="J165" s="266"/>
      <c r="K165" s="267">
        <v>1000000</v>
      </c>
      <c r="L165" s="255">
        <v>400000</v>
      </c>
    </row>
    <row r="166" spans="1:12" ht="12.75">
      <c r="A166" s="71">
        <v>3639</v>
      </c>
      <c r="B166" s="8">
        <v>5132</v>
      </c>
      <c r="C166" s="45" t="s">
        <v>52</v>
      </c>
      <c r="D166" s="50"/>
      <c r="E166" s="51"/>
      <c r="F166" s="51"/>
      <c r="G166" s="51"/>
      <c r="H166" s="51"/>
      <c r="I166" s="103">
        <v>9000</v>
      </c>
      <c r="J166" s="253"/>
      <c r="K166" s="253">
        <v>15000</v>
      </c>
      <c r="L166" s="253"/>
    </row>
    <row r="167" spans="1:12" ht="13.5" thickBot="1">
      <c r="A167" s="127">
        <v>3639</v>
      </c>
      <c r="B167" s="128">
        <v>5134</v>
      </c>
      <c r="C167" s="129" t="s">
        <v>137</v>
      </c>
      <c r="D167" s="130"/>
      <c r="E167" s="131"/>
      <c r="F167" s="131"/>
      <c r="G167" s="131"/>
      <c r="H167" s="131"/>
      <c r="I167" s="105"/>
      <c r="J167" s="270"/>
      <c r="K167" s="320">
        <v>30000</v>
      </c>
      <c r="L167" s="253"/>
    </row>
    <row r="168" spans="1:12" ht="12.75">
      <c r="A168" s="121">
        <v>3639</v>
      </c>
      <c r="B168" s="122">
        <v>5137</v>
      </c>
      <c r="C168" s="109" t="s">
        <v>74</v>
      </c>
      <c r="D168" s="123"/>
      <c r="E168" s="124"/>
      <c r="F168" s="124"/>
      <c r="G168" s="124"/>
      <c r="H168" s="124"/>
      <c r="I168" s="110">
        <v>50000</v>
      </c>
      <c r="J168" s="253"/>
      <c r="K168" s="253">
        <v>20000</v>
      </c>
      <c r="L168" s="253"/>
    </row>
    <row r="169" spans="1:12" ht="12.75">
      <c r="A169" s="121">
        <v>3639</v>
      </c>
      <c r="B169" s="8">
        <v>5139</v>
      </c>
      <c r="C169" s="45" t="s">
        <v>53</v>
      </c>
      <c r="D169" s="123"/>
      <c r="E169" s="124"/>
      <c r="F169" s="124"/>
      <c r="G169" s="124"/>
      <c r="H169" s="124"/>
      <c r="I169" s="110">
        <v>300000</v>
      </c>
      <c r="J169" s="253"/>
      <c r="K169" s="253">
        <v>1000000</v>
      </c>
      <c r="L169" s="253"/>
    </row>
    <row r="170" spans="1:12" ht="12.75">
      <c r="A170" s="121">
        <v>3639</v>
      </c>
      <c r="B170" s="15">
        <v>5156</v>
      </c>
      <c r="C170" s="16" t="s">
        <v>54</v>
      </c>
      <c r="D170" s="123"/>
      <c r="E170" s="124"/>
      <c r="F170" s="124"/>
      <c r="G170" s="124"/>
      <c r="H170" s="124"/>
      <c r="I170" s="110">
        <v>200000</v>
      </c>
      <c r="J170" s="253"/>
      <c r="K170" s="253">
        <v>10000</v>
      </c>
      <c r="L170" s="253"/>
    </row>
    <row r="171" spans="1:12" ht="13.5" thickBot="1">
      <c r="A171" s="121">
        <v>3639</v>
      </c>
      <c r="B171" s="76">
        <v>5169</v>
      </c>
      <c r="C171" s="104" t="s">
        <v>55</v>
      </c>
      <c r="D171" s="123"/>
      <c r="E171" s="124"/>
      <c r="F171" s="124"/>
      <c r="G171" s="124"/>
      <c r="H171" s="124"/>
      <c r="I171" s="110"/>
      <c r="J171" s="253"/>
      <c r="K171" s="253">
        <v>873000</v>
      </c>
      <c r="L171" s="295"/>
    </row>
    <row r="172" spans="1:12" ht="12.75">
      <c r="A172" s="121">
        <v>3639</v>
      </c>
      <c r="B172" s="32">
        <v>5171</v>
      </c>
      <c r="C172" s="27" t="s">
        <v>124</v>
      </c>
      <c r="D172" s="123"/>
      <c r="E172" s="124"/>
      <c r="F172" s="124"/>
      <c r="G172" s="124"/>
      <c r="H172" s="124"/>
      <c r="I172" s="59"/>
      <c r="J172" s="253"/>
      <c r="K172" s="346">
        <v>1800000</v>
      </c>
      <c r="L172" s="295"/>
    </row>
    <row r="173" spans="1:12" ht="12.75">
      <c r="A173" s="121">
        <v>3639</v>
      </c>
      <c r="B173" s="32">
        <v>5175</v>
      </c>
      <c r="C173" s="111" t="s">
        <v>91</v>
      </c>
      <c r="D173" s="123"/>
      <c r="E173" s="124"/>
      <c r="F173" s="124"/>
      <c r="G173" s="124"/>
      <c r="H173" s="124"/>
      <c r="I173" s="59"/>
      <c r="J173" s="253"/>
      <c r="K173" s="253">
        <v>2000</v>
      </c>
      <c r="L173" s="253"/>
    </row>
    <row r="174" spans="1:12" ht="13.5" thickBot="1">
      <c r="A174" s="121">
        <v>3639</v>
      </c>
      <c r="B174" s="76">
        <v>5213</v>
      </c>
      <c r="C174" s="104" t="s">
        <v>138</v>
      </c>
      <c r="D174" s="123"/>
      <c r="E174" s="124"/>
      <c r="F174" s="124"/>
      <c r="G174" s="124"/>
      <c r="H174" s="124"/>
      <c r="I174" s="59"/>
      <c r="J174" s="253"/>
      <c r="K174" s="253">
        <v>300000</v>
      </c>
      <c r="L174" s="295"/>
    </row>
    <row r="175" spans="1:12" ht="12.75">
      <c r="A175" s="121">
        <v>3639</v>
      </c>
      <c r="B175" s="32">
        <v>5164</v>
      </c>
      <c r="C175" s="27" t="s">
        <v>129</v>
      </c>
      <c r="D175" s="123"/>
      <c r="E175" s="124"/>
      <c r="F175" s="124"/>
      <c r="G175" s="124"/>
      <c r="H175" s="124"/>
      <c r="I175" s="59"/>
      <c r="J175" s="253"/>
      <c r="K175" s="253"/>
      <c r="L175" s="253"/>
    </row>
    <row r="176" spans="1:12" ht="13.5" thickBot="1">
      <c r="A176" s="125">
        <v>3639</v>
      </c>
      <c r="B176" s="126">
        <v>6130</v>
      </c>
      <c r="C176" s="111" t="s">
        <v>75</v>
      </c>
      <c r="D176" s="48"/>
      <c r="E176" s="49"/>
      <c r="F176" s="49"/>
      <c r="G176" s="49"/>
      <c r="H176" s="49"/>
      <c r="I176" s="103"/>
      <c r="J176" s="253"/>
      <c r="K176" s="319">
        <v>50000</v>
      </c>
      <c r="L176" s="295"/>
    </row>
    <row r="177" spans="1:12" ht="13.5" thickBot="1">
      <c r="A177" s="68">
        <v>3639</v>
      </c>
      <c r="B177" s="38"/>
      <c r="C177" s="39" t="s">
        <v>76</v>
      </c>
      <c r="D177" s="40" t="e">
        <f>+D163+D176+#REF!</f>
        <v>#REF!</v>
      </c>
      <c r="E177" s="41">
        <f>SUM(E163)</f>
        <v>0</v>
      </c>
      <c r="F177" s="41">
        <f>SUM(F163)</f>
        <v>0</v>
      </c>
      <c r="G177" s="41">
        <f>SUM(G163)</f>
        <v>0</v>
      </c>
      <c r="H177" s="41">
        <f>SUM(H163)</f>
        <v>0</v>
      </c>
      <c r="I177" s="55">
        <f>SUM(I166:I176)</f>
        <v>559000</v>
      </c>
      <c r="J177" s="266"/>
      <c r="K177" s="267">
        <f>SUM(K166:K176)</f>
        <v>4100000</v>
      </c>
      <c r="L177" s="255">
        <v>3000000</v>
      </c>
    </row>
    <row r="178" spans="1:12" ht="13.5" thickBot="1">
      <c r="A178" s="71">
        <v>3722</v>
      </c>
      <c r="B178" s="132">
        <v>5011</v>
      </c>
      <c r="C178" s="120" t="s">
        <v>72</v>
      </c>
      <c r="D178" s="46"/>
      <c r="E178" s="47"/>
      <c r="F178" s="47"/>
      <c r="G178" s="47"/>
      <c r="H178" s="47"/>
      <c r="I178" s="102">
        <v>200000</v>
      </c>
      <c r="J178" s="253"/>
      <c r="K178" s="253">
        <v>1500000</v>
      </c>
      <c r="L178" s="253"/>
    </row>
    <row r="179" spans="1:12" ht="13.5" thickBot="1">
      <c r="A179" s="71">
        <v>3722</v>
      </c>
      <c r="B179" s="8">
        <v>5031</v>
      </c>
      <c r="C179" s="45" t="s">
        <v>50</v>
      </c>
      <c r="D179" s="50"/>
      <c r="E179" s="51"/>
      <c r="F179" s="51"/>
      <c r="G179" s="51"/>
      <c r="H179" s="51"/>
      <c r="I179" s="103">
        <v>100000</v>
      </c>
      <c r="J179" s="253"/>
      <c r="K179" s="253">
        <v>500000</v>
      </c>
      <c r="L179" s="253"/>
    </row>
    <row r="180" spans="1:12" ht="12.75">
      <c r="A180" s="71">
        <v>3722</v>
      </c>
      <c r="B180" s="8">
        <v>5032</v>
      </c>
      <c r="C180" s="45" t="s">
        <v>51</v>
      </c>
      <c r="D180" s="50"/>
      <c r="E180" s="51"/>
      <c r="F180" s="51"/>
      <c r="G180" s="51"/>
      <c r="H180" s="51"/>
      <c r="I180" s="103">
        <v>55000</v>
      </c>
      <c r="J180" s="253"/>
      <c r="K180" s="253">
        <v>230000</v>
      </c>
      <c r="L180" s="253"/>
    </row>
    <row r="181" spans="1:12" ht="12.75">
      <c r="A181" s="121">
        <v>3722</v>
      </c>
      <c r="B181" s="8">
        <v>5139</v>
      </c>
      <c r="C181" s="45" t="s">
        <v>53</v>
      </c>
      <c r="D181" s="123"/>
      <c r="E181" s="124"/>
      <c r="F181" s="124"/>
      <c r="G181" s="124"/>
      <c r="H181" s="124"/>
      <c r="I181" s="59"/>
      <c r="J181" s="253"/>
      <c r="K181" s="253">
        <v>200000</v>
      </c>
      <c r="L181" s="253"/>
    </row>
    <row r="182" spans="1:12" ht="13.5" thickBot="1">
      <c r="A182" s="75">
        <v>3722</v>
      </c>
      <c r="B182" s="76">
        <v>5169</v>
      </c>
      <c r="C182" s="27" t="s">
        <v>55</v>
      </c>
      <c r="D182" s="133"/>
      <c r="E182" s="134"/>
      <c r="F182" s="134"/>
      <c r="G182" s="134"/>
      <c r="H182" s="134"/>
      <c r="I182" s="164">
        <v>50000</v>
      </c>
      <c r="J182" s="281"/>
      <c r="K182" s="253">
        <v>1500000</v>
      </c>
      <c r="L182" s="295"/>
    </row>
    <row r="183" spans="1:12" ht="13.5" thickBot="1">
      <c r="A183" s="180">
        <v>3722</v>
      </c>
      <c r="B183" s="181">
        <v>5171</v>
      </c>
      <c r="C183" s="200" t="s">
        <v>124</v>
      </c>
      <c r="D183" s="331"/>
      <c r="E183" s="193"/>
      <c r="F183" s="193"/>
      <c r="G183" s="193"/>
      <c r="H183" s="193"/>
      <c r="I183" s="194"/>
      <c r="J183" s="253"/>
      <c r="K183" s="319">
        <v>500000</v>
      </c>
      <c r="L183" s="295"/>
    </row>
    <row r="184" spans="1:12" ht="13.5" thickBot="1">
      <c r="A184" s="180">
        <v>3722</v>
      </c>
      <c r="B184" s="181">
        <v>6121</v>
      </c>
      <c r="C184" s="109" t="s">
        <v>158</v>
      </c>
      <c r="D184" s="192"/>
      <c r="E184" s="193"/>
      <c r="F184" s="193"/>
      <c r="G184" s="193"/>
      <c r="H184" s="193"/>
      <c r="I184" s="194"/>
      <c r="J184" s="253"/>
      <c r="K184" s="253">
        <v>0</v>
      </c>
      <c r="L184" s="319">
        <v>1492000</v>
      </c>
    </row>
    <row r="185" spans="1:12" ht="12.75">
      <c r="A185" s="287">
        <v>3722</v>
      </c>
      <c r="B185" s="233"/>
      <c r="C185" s="234" t="s">
        <v>77</v>
      </c>
      <c r="D185" s="114">
        <f>SUM(D179:D182)</f>
        <v>0</v>
      </c>
      <c r="E185" s="115">
        <f>SUM(E179:E182)</f>
        <v>0</v>
      </c>
      <c r="F185" s="115">
        <f>SUM(F179:F182)</f>
        <v>0</v>
      </c>
      <c r="G185" s="115">
        <f>SUM(G179:G182)</f>
        <v>0</v>
      </c>
      <c r="H185" s="115">
        <f>SUM(H179:H182)</f>
        <v>0</v>
      </c>
      <c r="I185" s="328">
        <f>SUM(I178:I182)</f>
        <v>405000</v>
      </c>
      <c r="J185" s="329"/>
      <c r="K185" s="330">
        <v>4500000</v>
      </c>
      <c r="L185" s="255">
        <v>6000000</v>
      </c>
    </row>
    <row r="186" spans="1:12" ht="12.75">
      <c r="A186" s="339">
        <v>3745</v>
      </c>
      <c r="B186" s="339">
        <v>5169</v>
      </c>
      <c r="C186" s="340" t="s">
        <v>156</v>
      </c>
      <c r="D186" s="293"/>
      <c r="E186" s="293"/>
      <c r="F186" s="293"/>
      <c r="G186" s="293"/>
      <c r="H186" s="293"/>
      <c r="I186" s="294"/>
      <c r="J186" s="323"/>
      <c r="K186" s="323"/>
      <c r="L186" s="327">
        <v>200000</v>
      </c>
    </row>
    <row r="187" spans="1:12" ht="12.75">
      <c r="A187" s="332">
        <v>3745</v>
      </c>
      <c r="B187" s="333"/>
      <c r="C187" s="334" t="s">
        <v>157</v>
      </c>
      <c r="D187" s="114"/>
      <c r="E187" s="115"/>
      <c r="F187" s="115"/>
      <c r="G187" s="115"/>
      <c r="H187" s="115"/>
      <c r="I187" s="328"/>
      <c r="J187" s="329"/>
      <c r="K187" s="336"/>
      <c r="L187" s="335">
        <v>200000</v>
      </c>
    </row>
    <row r="188" spans="1:12" ht="13.5" thickBot="1">
      <c r="A188" s="26">
        <v>5213</v>
      </c>
      <c r="B188" s="32">
        <v>5903</v>
      </c>
      <c r="C188" s="111" t="s">
        <v>143</v>
      </c>
      <c r="D188" s="50"/>
      <c r="E188" s="51"/>
      <c r="F188" s="51"/>
      <c r="G188" s="51"/>
      <c r="H188" s="51"/>
      <c r="I188" s="103"/>
      <c r="J188" s="269"/>
      <c r="K188" s="269"/>
      <c r="L188" s="295"/>
    </row>
    <row r="189" spans="1:12" ht="12.75">
      <c r="A189" s="287">
        <v>5213</v>
      </c>
      <c r="B189" s="233"/>
      <c r="C189" s="234" t="s">
        <v>143</v>
      </c>
      <c r="D189" s="114">
        <f>SUM(D185:D188)</f>
        <v>0</v>
      </c>
      <c r="E189" s="115">
        <f>SUM(E185:E188)</f>
        <v>0</v>
      </c>
      <c r="F189" s="115">
        <f>SUM(F185:F188)</f>
        <v>0</v>
      </c>
      <c r="G189" s="115">
        <f>SUM(G185:G188)</f>
        <v>0</v>
      </c>
      <c r="H189" s="115">
        <f>SUM(H185:H188)</f>
        <v>0</v>
      </c>
      <c r="I189" s="328"/>
      <c r="J189" s="329"/>
      <c r="K189" s="330">
        <v>5000</v>
      </c>
      <c r="L189" s="255">
        <v>5000</v>
      </c>
    </row>
    <row r="190" spans="1:12" ht="12.75">
      <c r="A190" s="7">
        <v>5512</v>
      </c>
      <c r="B190" s="8">
        <v>5019</v>
      </c>
      <c r="C190" s="109" t="s">
        <v>78</v>
      </c>
      <c r="D190" s="57"/>
      <c r="E190" s="58"/>
      <c r="F190" s="58"/>
      <c r="G190" s="58"/>
      <c r="H190" s="58"/>
      <c r="I190" s="110">
        <v>5000</v>
      </c>
      <c r="J190" s="260"/>
      <c r="K190" s="286">
        <v>6000</v>
      </c>
      <c r="L190" s="259"/>
    </row>
    <row r="191" spans="1:12" ht="12.75">
      <c r="A191" s="7">
        <v>5512</v>
      </c>
      <c r="B191" s="8">
        <v>5039</v>
      </c>
      <c r="C191" s="45" t="s">
        <v>79</v>
      </c>
      <c r="D191" s="50"/>
      <c r="E191" s="51"/>
      <c r="F191" s="51"/>
      <c r="G191" s="51"/>
      <c r="H191" s="51"/>
      <c r="I191" s="103">
        <v>2000</v>
      </c>
      <c r="J191" s="253"/>
      <c r="K191" s="253">
        <v>2000</v>
      </c>
      <c r="L191" s="253"/>
    </row>
    <row r="192" spans="1:12" ht="12.75">
      <c r="A192" s="7">
        <v>5512</v>
      </c>
      <c r="B192" s="8">
        <v>5132</v>
      </c>
      <c r="C192" s="45" t="s">
        <v>52</v>
      </c>
      <c r="D192" s="50"/>
      <c r="E192" s="51"/>
      <c r="F192" s="51"/>
      <c r="G192" s="51"/>
      <c r="H192" s="51"/>
      <c r="I192" s="103">
        <v>40000</v>
      </c>
      <c r="J192" s="253"/>
      <c r="K192" s="253">
        <v>51500</v>
      </c>
      <c r="L192" s="253"/>
    </row>
    <row r="193" spans="1:12" ht="12.75">
      <c r="A193" s="7">
        <v>5512</v>
      </c>
      <c r="B193" s="122">
        <v>5137</v>
      </c>
      <c r="C193" s="109" t="s">
        <v>74</v>
      </c>
      <c r="D193" s="123"/>
      <c r="E193" s="124"/>
      <c r="F193" s="124"/>
      <c r="G193" s="124"/>
      <c r="H193" s="124"/>
      <c r="I193" s="110">
        <v>50000</v>
      </c>
      <c r="J193" s="253"/>
      <c r="K193" s="253">
        <v>50000</v>
      </c>
      <c r="L193" s="253"/>
    </row>
    <row r="194" spans="1:12" ht="12.75">
      <c r="A194" s="7">
        <v>5512</v>
      </c>
      <c r="B194" s="8">
        <v>5139</v>
      </c>
      <c r="C194" s="45" t="s">
        <v>53</v>
      </c>
      <c r="D194" s="123"/>
      <c r="E194" s="124"/>
      <c r="F194" s="124"/>
      <c r="G194" s="124"/>
      <c r="H194" s="124"/>
      <c r="I194" s="110">
        <v>133000</v>
      </c>
      <c r="J194" s="253"/>
      <c r="K194" s="253">
        <v>60000</v>
      </c>
      <c r="L194" s="253"/>
    </row>
    <row r="195" spans="1:12" ht="13.5" thickBot="1">
      <c r="A195" s="26">
        <v>5512</v>
      </c>
      <c r="B195" s="126">
        <v>5151</v>
      </c>
      <c r="C195" s="111" t="s">
        <v>63</v>
      </c>
      <c r="D195" s="50"/>
      <c r="E195" s="51"/>
      <c r="F195" s="51"/>
      <c r="G195" s="51"/>
      <c r="H195" s="51"/>
      <c r="I195" s="108">
        <v>2000</v>
      </c>
      <c r="J195" s="253"/>
      <c r="K195" s="253">
        <v>500</v>
      </c>
      <c r="L195" s="253"/>
    </row>
    <row r="196" spans="1:12" ht="12.75">
      <c r="A196" s="119">
        <v>5512</v>
      </c>
      <c r="B196" s="15">
        <v>5154</v>
      </c>
      <c r="C196" s="111" t="s">
        <v>65</v>
      </c>
      <c r="D196" s="50"/>
      <c r="E196" s="51"/>
      <c r="F196" s="51"/>
      <c r="G196" s="51"/>
      <c r="H196" s="51"/>
      <c r="I196" s="108">
        <v>40000</v>
      </c>
      <c r="J196" s="253"/>
      <c r="K196" s="253">
        <v>60000</v>
      </c>
      <c r="L196" s="253"/>
    </row>
    <row r="197" spans="1:12" ht="12.75">
      <c r="A197" s="26">
        <v>5512</v>
      </c>
      <c r="B197" s="15">
        <v>5156</v>
      </c>
      <c r="C197" s="16" t="s">
        <v>54</v>
      </c>
      <c r="D197" s="50"/>
      <c r="E197" s="51"/>
      <c r="F197" s="51"/>
      <c r="G197" s="51"/>
      <c r="H197" s="51"/>
      <c r="I197" s="108">
        <v>8000</v>
      </c>
      <c r="J197" s="253"/>
      <c r="K197" s="253">
        <v>20000</v>
      </c>
      <c r="L197" s="253"/>
    </row>
    <row r="198" spans="1:12" ht="12.75">
      <c r="A198" s="26">
        <v>5512</v>
      </c>
      <c r="B198" s="32">
        <v>6123</v>
      </c>
      <c r="C198" s="27" t="s">
        <v>150</v>
      </c>
      <c r="D198" s="50"/>
      <c r="E198" s="51"/>
      <c r="F198" s="51"/>
      <c r="G198" s="51"/>
      <c r="H198" s="51"/>
      <c r="I198" s="108"/>
      <c r="J198" s="253"/>
      <c r="K198" s="253">
        <v>1000000</v>
      </c>
      <c r="L198" s="295"/>
    </row>
    <row r="199" spans="1:12" ht="13.5" thickBot="1">
      <c r="A199" s="26">
        <v>5512</v>
      </c>
      <c r="B199" s="76">
        <v>5169</v>
      </c>
      <c r="C199" s="104" t="s">
        <v>55</v>
      </c>
      <c r="D199" s="50"/>
      <c r="E199" s="51"/>
      <c r="F199" s="51"/>
      <c r="G199" s="51"/>
      <c r="H199" s="51"/>
      <c r="I199" s="108">
        <v>200000</v>
      </c>
      <c r="J199" s="253"/>
      <c r="K199" s="253">
        <v>20000</v>
      </c>
      <c r="L199" s="253"/>
    </row>
    <row r="200" spans="1:12" ht="13.5" thickBot="1">
      <c r="A200" s="26">
        <v>5512</v>
      </c>
      <c r="B200" s="76">
        <v>5171</v>
      </c>
      <c r="C200" s="80" t="s">
        <v>42</v>
      </c>
      <c r="D200" s="50"/>
      <c r="E200" s="51"/>
      <c r="F200" s="51"/>
      <c r="G200" s="51"/>
      <c r="H200" s="51"/>
      <c r="I200" s="108">
        <v>90000</v>
      </c>
      <c r="J200" s="253"/>
      <c r="K200" s="253">
        <v>30000</v>
      </c>
      <c r="L200" s="295"/>
    </row>
    <row r="201" spans="1:12" ht="13.5" thickBot="1">
      <c r="A201" s="68">
        <v>5512</v>
      </c>
      <c r="B201" s="38"/>
      <c r="C201" s="39" t="s">
        <v>80</v>
      </c>
      <c r="D201" s="137">
        <f>SUM(D188:D200)</f>
        <v>0</v>
      </c>
      <c r="E201" s="138">
        <f>SUM(E188:E200)</f>
        <v>0</v>
      </c>
      <c r="F201" s="138">
        <f>SUM(F188:F200)</f>
        <v>0</v>
      </c>
      <c r="G201" s="138">
        <f>SUM(G188:G200)</f>
        <v>0</v>
      </c>
      <c r="H201" s="170">
        <f>SUM(H188:H200)</f>
        <v>0</v>
      </c>
      <c r="I201" s="171">
        <f>SUM(I190:I200)</f>
        <v>570000</v>
      </c>
      <c r="J201" s="272"/>
      <c r="K201" s="267">
        <f>SUM(K190:K200)</f>
        <v>1300000</v>
      </c>
      <c r="L201" s="255">
        <v>500000</v>
      </c>
    </row>
    <row r="202" spans="1:12" ht="12.75">
      <c r="A202" s="7">
        <v>6112</v>
      </c>
      <c r="B202" s="8">
        <v>5023</v>
      </c>
      <c r="C202" s="109" t="s">
        <v>112</v>
      </c>
      <c r="D202" s="57"/>
      <c r="E202" s="58"/>
      <c r="F202" s="58"/>
      <c r="G202" s="58"/>
      <c r="H202" s="58"/>
      <c r="I202" s="59">
        <v>700000</v>
      </c>
      <c r="J202" s="253"/>
      <c r="K202" s="253">
        <v>850000</v>
      </c>
      <c r="L202" s="253"/>
    </row>
    <row r="203" spans="1:12" ht="12.75">
      <c r="A203" s="14">
        <v>6112</v>
      </c>
      <c r="B203" s="15">
        <v>5031</v>
      </c>
      <c r="C203" s="111" t="s">
        <v>82</v>
      </c>
      <c r="D203" s="50"/>
      <c r="E203" s="51"/>
      <c r="F203" s="51"/>
      <c r="G203" s="51"/>
      <c r="H203" s="51"/>
      <c r="I203" s="103">
        <v>147000</v>
      </c>
      <c r="J203" s="253"/>
      <c r="K203" s="253">
        <v>192000</v>
      </c>
      <c r="L203" s="253"/>
    </row>
    <row r="204" spans="1:12" ht="12.75">
      <c r="A204" s="15">
        <v>6112</v>
      </c>
      <c r="B204" s="15">
        <v>5032</v>
      </c>
      <c r="C204" s="203" t="s">
        <v>83</v>
      </c>
      <c r="D204" s="51"/>
      <c r="E204" s="51"/>
      <c r="F204" s="51"/>
      <c r="G204" s="51"/>
      <c r="H204" s="51"/>
      <c r="I204" s="205">
        <v>100000</v>
      </c>
      <c r="J204" s="253"/>
      <c r="K204" s="253">
        <v>130000</v>
      </c>
      <c r="L204" s="253"/>
    </row>
    <row r="205" spans="1:12" ht="12.75">
      <c r="A205" s="15">
        <v>6112</v>
      </c>
      <c r="B205" s="15">
        <v>5175</v>
      </c>
      <c r="C205" s="203" t="s">
        <v>110</v>
      </c>
      <c r="D205" s="51"/>
      <c r="E205" s="51"/>
      <c r="F205" s="51"/>
      <c r="G205" s="51"/>
      <c r="H205" s="51"/>
      <c r="I205" s="205">
        <v>3000</v>
      </c>
      <c r="J205" s="253"/>
      <c r="K205" s="253">
        <v>10000</v>
      </c>
      <c r="L205" s="253"/>
    </row>
    <row r="206" spans="1:12" ht="13.5" thickBot="1">
      <c r="A206" s="206">
        <v>6112</v>
      </c>
      <c r="B206" s="207"/>
      <c r="C206" s="208" t="s">
        <v>113</v>
      </c>
      <c r="D206" s="135">
        <f aca="true" t="shared" si="13" ref="D206:I206">SUM(D202:D205)</f>
        <v>0</v>
      </c>
      <c r="E206" s="136">
        <f t="shared" si="13"/>
        <v>0</v>
      </c>
      <c r="F206" s="136">
        <f t="shared" si="13"/>
        <v>0</v>
      </c>
      <c r="G206" s="136">
        <f t="shared" si="13"/>
        <v>0</v>
      </c>
      <c r="H206" s="136">
        <f>SUM(H202:H205)</f>
        <v>0</v>
      </c>
      <c r="I206" s="165">
        <f t="shared" si="13"/>
        <v>950000</v>
      </c>
      <c r="J206" s="275"/>
      <c r="K206" s="267">
        <f>SUM(K202:K205)</f>
        <v>1182000</v>
      </c>
      <c r="L206" s="261">
        <v>1182000</v>
      </c>
    </row>
    <row r="207" spans="1:12" ht="12.75">
      <c r="A207" s="7">
        <v>6171</v>
      </c>
      <c r="B207" s="8">
        <v>5011</v>
      </c>
      <c r="C207" s="109" t="s">
        <v>48</v>
      </c>
      <c r="D207" s="57"/>
      <c r="E207" s="58"/>
      <c r="F207" s="58"/>
      <c r="G207" s="58"/>
      <c r="H207" s="58"/>
      <c r="I207" s="110">
        <v>1000000</v>
      </c>
      <c r="J207" s="283"/>
      <c r="K207" s="260">
        <v>2400000</v>
      </c>
      <c r="L207" s="260"/>
    </row>
    <row r="208" spans="1:12" ht="12.75">
      <c r="A208" s="14">
        <v>6171</v>
      </c>
      <c r="B208" s="15">
        <v>5021</v>
      </c>
      <c r="C208" s="111" t="s">
        <v>81</v>
      </c>
      <c r="D208" s="50"/>
      <c r="E208" s="51"/>
      <c r="F208" s="51"/>
      <c r="G208" s="51"/>
      <c r="H208" s="51"/>
      <c r="I208" s="108">
        <v>40000</v>
      </c>
      <c r="J208" s="253"/>
      <c r="K208" s="253">
        <v>15000</v>
      </c>
      <c r="L208" s="253"/>
    </row>
    <row r="209" spans="1:12" ht="12.75">
      <c r="A209" s="14">
        <v>6171</v>
      </c>
      <c r="B209" s="15">
        <v>5031</v>
      </c>
      <c r="C209" s="111" t="s">
        <v>82</v>
      </c>
      <c r="D209" s="50"/>
      <c r="E209" s="51"/>
      <c r="F209" s="51"/>
      <c r="G209" s="51"/>
      <c r="H209" s="51"/>
      <c r="I209" s="108">
        <v>300000</v>
      </c>
      <c r="J209" s="253"/>
      <c r="K209" s="253">
        <v>550000</v>
      </c>
      <c r="L209" s="253"/>
    </row>
    <row r="210" spans="1:12" ht="12.75">
      <c r="A210" s="14">
        <v>6171</v>
      </c>
      <c r="B210" s="15">
        <v>5032</v>
      </c>
      <c r="C210" s="111" t="s">
        <v>83</v>
      </c>
      <c r="D210" s="50"/>
      <c r="E210" s="51"/>
      <c r="F210" s="51"/>
      <c r="G210" s="51"/>
      <c r="H210" s="51"/>
      <c r="I210" s="108">
        <v>140000</v>
      </c>
      <c r="J210" s="253"/>
      <c r="K210" s="253">
        <v>249000</v>
      </c>
      <c r="L210" s="253"/>
    </row>
    <row r="211" spans="1:12" ht="12.75">
      <c r="A211" s="14">
        <v>6171</v>
      </c>
      <c r="B211" s="15">
        <v>5136</v>
      </c>
      <c r="C211" s="111" t="s">
        <v>84</v>
      </c>
      <c r="D211" s="50"/>
      <c r="E211" s="51"/>
      <c r="F211" s="51"/>
      <c r="G211" s="51"/>
      <c r="H211" s="51"/>
      <c r="I211" s="108">
        <v>25000</v>
      </c>
      <c r="J211" s="253"/>
      <c r="K211" s="253">
        <v>18000</v>
      </c>
      <c r="L211" s="253"/>
    </row>
    <row r="212" spans="1:12" ht="12.75">
      <c r="A212" s="14">
        <v>6171</v>
      </c>
      <c r="B212" s="15">
        <v>5137</v>
      </c>
      <c r="C212" s="111" t="s">
        <v>60</v>
      </c>
      <c r="D212" s="50"/>
      <c r="E212" s="51"/>
      <c r="F212" s="51"/>
      <c r="G212" s="51"/>
      <c r="H212" s="51"/>
      <c r="I212" s="108">
        <v>80000</v>
      </c>
      <c r="J212" s="253"/>
      <c r="K212" s="253">
        <v>10000</v>
      </c>
      <c r="L212" s="253"/>
    </row>
    <row r="213" spans="1:12" ht="12.75">
      <c r="A213" s="14">
        <v>6171</v>
      </c>
      <c r="B213" s="15">
        <v>5139</v>
      </c>
      <c r="C213" s="111" t="s">
        <v>85</v>
      </c>
      <c r="D213" s="50"/>
      <c r="E213" s="51"/>
      <c r="F213" s="51"/>
      <c r="G213" s="51"/>
      <c r="H213" s="51"/>
      <c r="I213" s="108">
        <v>122000</v>
      </c>
      <c r="J213" s="253"/>
      <c r="K213" s="253">
        <v>130000</v>
      </c>
      <c r="L213" s="253"/>
    </row>
    <row r="214" spans="1:12" ht="12.75">
      <c r="A214" s="14">
        <v>6171</v>
      </c>
      <c r="B214" s="15">
        <v>5151</v>
      </c>
      <c r="C214" s="111" t="s">
        <v>63</v>
      </c>
      <c r="D214" s="50"/>
      <c r="E214" s="51"/>
      <c r="F214" s="51"/>
      <c r="G214" s="51"/>
      <c r="H214" s="51"/>
      <c r="I214" s="108">
        <v>8000</v>
      </c>
      <c r="J214" s="253"/>
      <c r="K214" s="253">
        <v>12000</v>
      </c>
      <c r="L214" s="253"/>
    </row>
    <row r="215" spans="1:12" ht="12.75">
      <c r="A215" s="14">
        <v>6171</v>
      </c>
      <c r="B215" s="15">
        <v>5153</v>
      </c>
      <c r="C215" s="111" t="s">
        <v>64</v>
      </c>
      <c r="D215" s="50"/>
      <c r="E215" s="51"/>
      <c r="F215" s="51"/>
      <c r="G215" s="51"/>
      <c r="H215" s="51"/>
      <c r="I215" s="108">
        <v>131000</v>
      </c>
      <c r="J215" s="253"/>
      <c r="K215" s="253">
        <v>100000</v>
      </c>
      <c r="L215" s="253"/>
    </row>
    <row r="216" spans="1:12" ht="12.75">
      <c r="A216" s="14">
        <v>6171</v>
      </c>
      <c r="B216" s="15">
        <v>5154</v>
      </c>
      <c r="C216" s="111" t="s">
        <v>65</v>
      </c>
      <c r="D216" s="50"/>
      <c r="E216" s="51"/>
      <c r="F216" s="51"/>
      <c r="G216" s="51"/>
      <c r="H216" s="51"/>
      <c r="I216" s="108">
        <v>85000</v>
      </c>
      <c r="J216" s="253"/>
      <c r="K216" s="253">
        <v>90000</v>
      </c>
      <c r="L216" s="253"/>
    </row>
    <row r="217" spans="1:12" ht="12.75">
      <c r="A217" s="14">
        <v>6171</v>
      </c>
      <c r="B217" s="15">
        <v>5156</v>
      </c>
      <c r="C217" s="111" t="s">
        <v>54</v>
      </c>
      <c r="D217" s="50"/>
      <c r="E217" s="51"/>
      <c r="F217" s="51"/>
      <c r="G217" s="51"/>
      <c r="H217" s="52"/>
      <c r="I217" s="139">
        <v>2138</v>
      </c>
      <c r="J217" s="253"/>
      <c r="K217" s="253">
        <v>2200</v>
      </c>
      <c r="L217" s="253"/>
    </row>
    <row r="218" spans="1:12" ht="12.75">
      <c r="A218" s="14">
        <v>6171</v>
      </c>
      <c r="B218" s="15">
        <v>5161</v>
      </c>
      <c r="C218" s="111" t="s">
        <v>86</v>
      </c>
      <c r="D218" s="50"/>
      <c r="E218" s="51"/>
      <c r="F218" s="51"/>
      <c r="G218" s="51"/>
      <c r="H218" s="52"/>
      <c r="I218" s="139">
        <v>12000</v>
      </c>
      <c r="J218" s="253"/>
      <c r="K218" s="253">
        <v>7000</v>
      </c>
      <c r="L218" s="253"/>
    </row>
    <row r="219" spans="1:12" ht="12.75">
      <c r="A219" s="14">
        <v>6171</v>
      </c>
      <c r="B219" s="15">
        <v>5162</v>
      </c>
      <c r="C219" s="111" t="s">
        <v>87</v>
      </c>
      <c r="D219" s="50"/>
      <c r="E219" s="51"/>
      <c r="F219" s="51"/>
      <c r="G219" s="51"/>
      <c r="H219" s="52"/>
      <c r="I219" s="139">
        <v>84000</v>
      </c>
      <c r="J219" s="253"/>
      <c r="K219" s="253">
        <v>90000</v>
      </c>
      <c r="L219" s="253"/>
    </row>
    <row r="220" spans="1:12" ht="12.75">
      <c r="A220" s="14">
        <v>6141</v>
      </c>
      <c r="B220" s="15">
        <v>5163</v>
      </c>
      <c r="C220" s="56" t="s">
        <v>70</v>
      </c>
      <c r="D220" s="50"/>
      <c r="E220" s="51"/>
      <c r="F220" s="51"/>
      <c r="G220" s="51"/>
      <c r="H220" s="52"/>
      <c r="I220" s="139"/>
      <c r="J220" s="253"/>
      <c r="K220" s="253"/>
      <c r="L220" s="253"/>
    </row>
    <row r="221" spans="1:12" ht="12.75">
      <c r="A221" s="14">
        <v>6171</v>
      </c>
      <c r="B221" s="15">
        <v>5164</v>
      </c>
      <c r="C221" s="111" t="s">
        <v>88</v>
      </c>
      <c r="D221" s="50"/>
      <c r="E221" s="51"/>
      <c r="F221" s="51"/>
      <c r="G221" s="51"/>
      <c r="H221" s="52"/>
      <c r="I221" s="139">
        <v>2000</v>
      </c>
      <c r="J221" s="253"/>
      <c r="K221" s="253"/>
      <c r="L221" s="253"/>
    </row>
    <row r="222" spans="1:12" ht="12.75">
      <c r="A222" s="14">
        <v>6171</v>
      </c>
      <c r="B222" s="15">
        <v>5167</v>
      </c>
      <c r="C222" s="111" t="s">
        <v>89</v>
      </c>
      <c r="D222" s="50"/>
      <c r="E222" s="51"/>
      <c r="F222" s="51"/>
      <c r="G222" s="51"/>
      <c r="H222" s="52"/>
      <c r="I222" s="139">
        <v>17000</v>
      </c>
      <c r="J222" s="253"/>
      <c r="K222" s="253">
        <v>5000</v>
      </c>
      <c r="L222" s="253"/>
    </row>
    <row r="223" spans="1:12" ht="12.75">
      <c r="A223" s="14">
        <v>6171</v>
      </c>
      <c r="B223" s="15">
        <v>5169</v>
      </c>
      <c r="C223" s="111" t="s">
        <v>90</v>
      </c>
      <c r="D223" s="50"/>
      <c r="E223" s="51"/>
      <c r="F223" s="51"/>
      <c r="G223" s="51"/>
      <c r="H223" s="52"/>
      <c r="I223" s="139">
        <v>375000</v>
      </c>
      <c r="J223" s="253"/>
      <c r="K223" s="253">
        <v>485100</v>
      </c>
      <c r="L223" s="295"/>
    </row>
    <row r="224" spans="1:12" ht="12.75">
      <c r="A224" s="14">
        <v>6171</v>
      </c>
      <c r="B224" s="15">
        <v>5171</v>
      </c>
      <c r="C224" s="111" t="s">
        <v>42</v>
      </c>
      <c r="D224" s="50"/>
      <c r="E224" s="51"/>
      <c r="F224" s="51"/>
      <c r="G224" s="51"/>
      <c r="H224" s="52"/>
      <c r="I224" s="139">
        <v>95000</v>
      </c>
      <c r="J224" s="253"/>
      <c r="K224" s="253">
        <v>462000</v>
      </c>
      <c r="L224" s="253"/>
    </row>
    <row r="225" spans="1:12" ht="12.75">
      <c r="A225" s="14">
        <v>6171</v>
      </c>
      <c r="B225" s="15">
        <v>5175</v>
      </c>
      <c r="C225" s="111" t="s">
        <v>91</v>
      </c>
      <c r="D225" s="50"/>
      <c r="E225" s="51"/>
      <c r="F225" s="51"/>
      <c r="G225" s="51"/>
      <c r="H225" s="51"/>
      <c r="I225" s="108">
        <v>10000</v>
      </c>
      <c r="J225" s="253"/>
      <c r="K225" s="253">
        <v>15000</v>
      </c>
      <c r="L225" s="253"/>
    </row>
    <row r="226" spans="1:12" ht="12.75">
      <c r="A226" s="14">
        <v>6171</v>
      </c>
      <c r="B226" s="15">
        <v>5179</v>
      </c>
      <c r="C226" s="111" t="s">
        <v>139</v>
      </c>
      <c r="D226" s="50"/>
      <c r="E226" s="51"/>
      <c r="F226" s="51"/>
      <c r="G226" s="51"/>
      <c r="H226" s="51"/>
      <c r="I226" s="108">
        <v>30000</v>
      </c>
      <c r="J226" s="253"/>
      <c r="K226" s="253">
        <v>5870</v>
      </c>
      <c r="L226" s="253"/>
    </row>
    <row r="227" spans="1:12" ht="12.75">
      <c r="A227" s="14">
        <v>6171</v>
      </c>
      <c r="B227" s="15">
        <v>5222</v>
      </c>
      <c r="C227" s="111" t="s">
        <v>92</v>
      </c>
      <c r="D227" s="50"/>
      <c r="E227" s="51"/>
      <c r="F227" s="51"/>
      <c r="G227" s="51"/>
      <c r="H227" s="51"/>
      <c r="I227" s="108">
        <v>30000</v>
      </c>
      <c r="J227" s="253"/>
      <c r="K227" s="253">
        <v>50000</v>
      </c>
      <c r="L227" s="253"/>
    </row>
    <row r="228" spans="1:12" ht="12.75">
      <c r="A228" s="14">
        <v>6171</v>
      </c>
      <c r="B228" s="15">
        <v>5229</v>
      </c>
      <c r="C228" s="111" t="s">
        <v>125</v>
      </c>
      <c r="D228" s="50"/>
      <c r="E228" s="51"/>
      <c r="F228" s="51"/>
      <c r="G228" s="51"/>
      <c r="H228" s="51"/>
      <c r="I228" s="108"/>
      <c r="J228" s="253"/>
      <c r="K228" s="253"/>
      <c r="L228" s="253"/>
    </row>
    <row r="229" spans="1:12" ht="12.75">
      <c r="A229" s="14">
        <v>6171</v>
      </c>
      <c r="B229" s="15">
        <v>5321</v>
      </c>
      <c r="C229" s="111" t="s">
        <v>93</v>
      </c>
      <c r="D229" s="50"/>
      <c r="E229" s="51"/>
      <c r="F229" s="51"/>
      <c r="G229" s="51"/>
      <c r="H229" s="51"/>
      <c r="I229" s="108"/>
      <c r="J229" s="253"/>
      <c r="K229" s="253"/>
      <c r="L229" s="253"/>
    </row>
    <row r="230" spans="1:12" ht="12.75">
      <c r="A230" s="14">
        <v>6171</v>
      </c>
      <c r="B230" s="15">
        <v>5329</v>
      </c>
      <c r="C230" s="111" t="s">
        <v>94</v>
      </c>
      <c r="D230" s="50"/>
      <c r="E230" s="51"/>
      <c r="F230" s="51"/>
      <c r="G230" s="51"/>
      <c r="H230" s="51"/>
      <c r="I230" s="108">
        <v>20862</v>
      </c>
      <c r="J230" s="253"/>
      <c r="K230" s="253">
        <v>23480</v>
      </c>
      <c r="L230" s="253"/>
    </row>
    <row r="231" spans="1:12" ht="12.75">
      <c r="A231" s="14">
        <v>6171</v>
      </c>
      <c r="B231" s="15">
        <v>5365</v>
      </c>
      <c r="C231" s="111" t="s">
        <v>140</v>
      </c>
      <c r="D231" s="50"/>
      <c r="E231" s="51"/>
      <c r="F231" s="51"/>
      <c r="G231" s="51"/>
      <c r="H231" s="52"/>
      <c r="I231" s="139">
        <v>10000</v>
      </c>
      <c r="J231" s="253"/>
      <c r="K231" s="253">
        <v>10000</v>
      </c>
      <c r="L231" s="253"/>
    </row>
    <row r="232" spans="1:12" ht="12.75">
      <c r="A232" s="14">
        <v>6171</v>
      </c>
      <c r="B232" s="15">
        <v>5362</v>
      </c>
      <c r="C232" s="111" t="s">
        <v>101</v>
      </c>
      <c r="D232" s="50"/>
      <c r="E232" s="51"/>
      <c r="F232" s="51"/>
      <c r="G232" s="51"/>
      <c r="H232" s="52"/>
      <c r="I232" s="139"/>
      <c r="J232" s="253"/>
      <c r="K232" s="253"/>
      <c r="L232" s="253"/>
    </row>
    <row r="233" spans="1:12" ht="12.75">
      <c r="A233" s="14">
        <v>6171</v>
      </c>
      <c r="B233" s="15">
        <v>5240</v>
      </c>
      <c r="C233" s="111" t="s">
        <v>130</v>
      </c>
      <c r="D233" s="50"/>
      <c r="E233" s="51"/>
      <c r="F233" s="51"/>
      <c r="G233" s="51"/>
      <c r="H233" s="52"/>
      <c r="I233" s="139"/>
      <c r="J233" s="253"/>
      <c r="K233" s="253"/>
      <c r="L233" s="253"/>
    </row>
    <row r="234" spans="1:12" ht="12.75">
      <c r="A234" s="14">
        <v>6171</v>
      </c>
      <c r="B234" s="15">
        <v>5499</v>
      </c>
      <c r="C234" s="111" t="s">
        <v>95</v>
      </c>
      <c r="D234" s="50"/>
      <c r="E234" s="51"/>
      <c r="F234" s="51"/>
      <c r="G234" s="51"/>
      <c r="H234" s="52"/>
      <c r="I234" s="139">
        <v>11000</v>
      </c>
      <c r="J234" s="253"/>
      <c r="K234" s="253">
        <v>35000</v>
      </c>
      <c r="L234" s="253"/>
    </row>
    <row r="235" spans="1:12" ht="12.75">
      <c r="A235" s="14">
        <v>6171</v>
      </c>
      <c r="B235" s="15">
        <v>5660</v>
      </c>
      <c r="C235" s="111" t="s">
        <v>71</v>
      </c>
      <c r="D235" s="50"/>
      <c r="E235" s="51"/>
      <c r="F235" s="51"/>
      <c r="G235" s="51"/>
      <c r="H235" s="52"/>
      <c r="I235" s="139">
        <v>70000</v>
      </c>
      <c r="J235" s="253"/>
      <c r="K235" s="253">
        <v>50000</v>
      </c>
      <c r="L235" s="253"/>
    </row>
    <row r="236" spans="1:12" ht="12.75">
      <c r="A236" s="14">
        <v>6171</v>
      </c>
      <c r="B236" s="15">
        <v>6121</v>
      </c>
      <c r="C236" s="111" t="s">
        <v>96</v>
      </c>
      <c r="D236" s="50"/>
      <c r="E236" s="51"/>
      <c r="F236" s="51"/>
      <c r="G236" s="51"/>
      <c r="H236" s="51"/>
      <c r="I236" s="108">
        <v>500000</v>
      </c>
      <c r="J236" s="262"/>
      <c r="K236" s="262"/>
      <c r="L236" s="299"/>
    </row>
    <row r="237" spans="1:12" ht="13.5" thickBot="1">
      <c r="A237" s="26">
        <v>6171</v>
      </c>
      <c r="B237" s="32">
        <v>5042</v>
      </c>
      <c r="C237" s="80" t="s">
        <v>131</v>
      </c>
      <c r="D237" s="130"/>
      <c r="E237" s="131"/>
      <c r="F237" s="131"/>
      <c r="G237" s="131"/>
      <c r="H237" s="131"/>
      <c r="I237" s="81"/>
      <c r="J237" s="253"/>
      <c r="K237" s="253">
        <v>47350</v>
      </c>
      <c r="L237" s="253"/>
    </row>
    <row r="238" spans="1:12" ht="13.5" thickBot="1">
      <c r="A238" s="68">
        <v>6171</v>
      </c>
      <c r="B238" s="38"/>
      <c r="C238" s="39" t="s">
        <v>97</v>
      </c>
      <c r="D238" s="137">
        <f aca="true" t="shared" si="14" ref="D238:I238">SUM(D207:D237)</f>
        <v>0</v>
      </c>
      <c r="E238" s="138">
        <f t="shared" si="14"/>
        <v>0</v>
      </c>
      <c r="F238" s="138">
        <f t="shared" si="14"/>
        <v>0</v>
      </c>
      <c r="G238" s="138">
        <f t="shared" si="14"/>
        <v>0</v>
      </c>
      <c r="H238" s="170">
        <f t="shared" si="14"/>
        <v>0</v>
      </c>
      <c r="I238" s="171">
        <f t="shared" si="14"/>
        <v>3200000</v>
      </c>
      <c r="J238" s="272"/>
      <c r="K238" s="267">
        <f>SUM(K207:K237)</f>
        <v>4862000</v>
      </c>
      <c r="L238" s="255">
        <v>5856000</v>
      </c>
    </row>
    <row r="239" spans="1:12" ht="12.75">
      <c r="A239" s="174">
        <v>6310</v>
      </c>
      <c r="B239" s="175">
        <v>5141</v>
      </c>
      <c r="C239" s="73" t="s">
        <v>98</v>
      </c>
      <c r="D239" s="62"/>
      <c r="E239" s="63"/>
      <c r="F239" s="63"/>
      <c r="G239" s="63"/>
      <c r="H239" s="63"/>
      <c r="I239" s="163">
        <v>0</v>
      </c>
      <c r="J239" s="273"/>
      <c r="K239" s="274"/>
      <c r="L239" s="253"/>
    </row>
    <row r="240" spans="1:12" ht="13.5" thickBot="1">
      <c r="A240" s="7">
        <v>6310</v>
      </c>
      <c r="B240" s="61">
        <v>5163</v>
      </c>
      <c r="C240" s="56" t="s">
        <v>70</v>
      </c>
      <c r="D240" s="53"/>
      <c r="E240" s="54"/>
      <c r="F240" s="54"/>
      <c r="G240" s="54"/>
      <c r="H240" s="54"/>
      <c r="I240" s="105">
        <v>10000</v>
      </c>
      <c r="J240" s="253"/>
      <c r="K240" s="253">
        <v>15000</v>
      </c>
      <c r="L240" s="253"/>
    </row>
    <row r="241" spans="1:12" ht="13.5" thickBot="1">
      <c r="A241" s="68">
        <v>6310</v>
      </c>
      <c r="B241" s="38"/>
      <c r="C241" s="39" t="s">
        <v>99</v>
      </c>
      <c r="D241" s="40">
        <f>SUM(D240)</f>
        <v>0</v>
      </c>
      <c r="E241" s="41">
        <f>SUM(E240)</f>
        <v>0</v>
      </c>
      <c r="F241" s="41">
        <f>SUM(F240)</f>
        <v>0</v>
      </c>
      <c r="G241" s="41">
        <f>SUM(G240)</f>
        <v>0</v>
      </c>
      <c r="H241" s="41">
        <f>SUM(H240)</f>
        <v>0</v>
      </c>
      <c r="I241" s="55">
        <f>SUM(I239:I240)</f>
        <v>10000</v>
      </c>
      <c r="J241" s="266"/>
      <c r="K241" s="267">
        <v>15000</v>
      </c>
      <c r="L241" s="255">
        <v>15000</v>
      </c>
    </row>
    <row r="242" spans="1:12" ht="13.5" thickBot="1">
      <c r="A242" s="60">
        <v>6320</v>
      </c>
      <c r="B242" s="61">
        <v>5163</v>
      </c>
      <c r="C242" s="56" t="s">
        <v>70</v>
      </c>
      <c r="D242" s="62"/>
      <c r="E242" s="63"/>
      <c r="F242" s="63"/>
      <c r="G242" s="63"/>
      <c r="H242" s="63"/>
      <c r="I242" s="163">
        <v>85000</v>
      </c>
      <c r="J242" s="273"/>
      <c r="K242" s="274">
        <v>100000</v>
      </c>
      <c r="L242" s="253"/>
    </row>
    <row r="243" spans="1:12" ht="13.5" thickBot="1">
      <c r="A243" s="68">
        <v>6320</v>
      </c>
      <c r="B243" s="38">
        <v>5163</v>
      </c>
      <c r="C243" s="39" t="s">
        <v>100</v>
      </c>
      <c r="D243" s="40">
        <f aca="true" t="shared" si="15" ref="D243:I243">SUM(D242)</f>
        <v>0</v>
      </c>
      <c r="E243" s="41">
        <f t="shared" si="15"/>
        <v>0</v>
      </c>
      <c r="F243" s="41">
        <f t="shared" si="15"/>
        <v>0</v>
      </c>
      <c r="G243" s="41">
        <f t="shared" si="15"/>
        <v>0</v>
      </c>
      <c r="H243" s="41">
        <f>SUM(H242)</f>
        <v>0</v>
      </c>
      <c r="I243" s="55">
        <f t="shared" si="15"/>
        <v>85000</v>
      </c>
      <c r="J243" s="266"/>
      <c r="K243" s="267">
        <v>100000</v>
      </c>
      <c r="L243" s="255">
        <v>145000</v>
      </c>
    </row>
    <row r="244" spans="1:12" ht="12.75">
      <c r="A244" s="7">
        <v>6399</v>
      </c>
      <c r="B244" s="8">
        <v>5362</v>
      </c>
      <c r="C244" s="109" t="s">
        <v>101</v>
      </c>
      <c r="D244" s="57"/>
      <c r="E244" s="58"/>
      <c r="F244" s="58"/>
      <c r="G244" s="58"/>
      <c r="H244" s="58"/>
      <c r="I244" s="59">
        <v>1200000</v>
      </c>
      <c r="J244" s="260"/>
      <c r="K244" s="286">
        <v>200000</v>
      </c>
      <c r="L244" s="253"/>
    </row>
    <row r="245" spans="1:12" ht="13.5" thickBot="1">
      <c r="A245" s="7">
        <v>6399</v>
      </c>
      <c r="B245" s="8">
        <v>5365</v>
      </c>
      <c r="C245" s="109" t="s">
        <v>148</v>
      </c>
      <c r="D245" s="57"/>
      <c r="E245" s="58"/>
      <c r="F245" s="58"/>
      <c r="G245" s="58"/>
      <c r="H245" s="58"/>
      <c r="I245" s="59">
        <v>1200000</v>
      </c>
      <c r="J245" s="260"/>
      <c r="K245" s="286">
        <v>200000</v>
      </c>
      <c r="L245" s="253"/>
    </row>
    <row r="246" spans="1:12" ht="13.5" thickBot="1">
      <c r="A246" s="68">
        <v>6399</v>
      </c>
      <c r="B246" s="38"/>
      <c r="C246" s="39" t="s">
        <v>102</v>
      </c>
      <c r="D246" s="40">
        <f aca="true" t="shared" si="16" ref="D246:I246">SUM(D245)</f>
        <v>0</v>
      </c>
      <c r="E246" s="41">
        <f t="shared" si="16"/>
        <v>0</v>
      </c>
      <c r="F246" s="41">
        <f t="shared" si="16"/>
        <v>0</v>
      </c>
      <c r="G246" s="41">
        <f t="shared" si="16"/>
        <v>0</v>
      </c>
      <c r="H246" s="41">
        <f t="shared" si="16"/>
        <v>0</v>
      </c>
      <c r="I246" s="55">
        <f t="shared" si="16"/>
        <v>1200000</v>
      </c>
      <c r="J246" s="266"/>
      <c r="K246" s="276">
        <v>400000</v>
      </c>
      <c r="L246" s="256">
        <v>400000</v>
      </c>
    </row>
    <row r="247" spans="1:12" ht="13.5" thickBot="1">
      <c r="A247" s="7">
        <v>6402</v>
      </c>
      <c r="B247" s="8">
        <v>5366</v>
      </c>
      <c r="C247" s="109" t="s">
        <v>103</v>
      </c>
      <c r="D247" s="57"/>
      <c r="E247" s="58"/>
      <c r="F247" s="58"/>
      <c r="G247" s="58"/>
      <c r="H247" s="58"/>
      <c r="I247" s="59">
        <v>0</v>
      </c>
      <c r="J247" s="271"/>
      <c r="K247" s="274"/>
      <c r="L247" s="253"/>
    </row>
    <row r="248" spans="1:12" ht="13.5" thickBot="1">
      <c r="A248" s="68">
        <v>6402</v>
      </c>
      <c r="B248" s="38">
        <v>5366</v>
      </c>
      <c r="C248" s="39" t="s">
        <v>104</v>
      </c>
      <c r="D248" s="40">
        <f>SUM(D246:D247)</f>
        <v>0</v>
      </c>
      <c r="E248" s="41">
        <f>SUM(E246:E247)</f>
        <v>0</v>
      </c>
      <c r="F248" s="41">
        <f>SUM(F246:F247)</f>
        <v>0</v>
      </c>
      <c r="G248" s="41">
        <f>SUM(G246:G247)</f>
        <v>0</v>
      </c>
      <c r="H248" s="41">
        <f>SUM(H246:H247)</f>
        <v>0</v>
      </c>
      <c r="I248" s="55">
        <f>SUM(I247:I247)</f>
        <v>0</v>
      </c>
      <c r="J248" s="266">
        <f>SUM(J247:J247)</f>
        <v>0</v>
      </c>
      <c r="K248" s="267"/>
      <c r="L248" s="245"/>
    </row>
    <row r="249" spans="9:12" ht="13.5" thickBot="1">
      <c r="I249" s="166"/>
      <c r="L249" s="263"/>
    </row>
    <row r="250" spans="1:12" ht="13.5" thickBot="1">
      <c r="A250" s="88"/>
      <c r="B250" s="89"/>
      <c r="C250" s="90" t="s">
        <v>105</v>
      </c>
      <c r="D250" s="140" t="e">
        <f>+D56+D59+D63+D68+D72+D74+D77+D91+D105+D110+D117+D138+D157+D162+#REF!+D178+D180+#REF!+D192+D199+D208+D240+D243+D246+#REF!</f>
        <v>#REF!</v>
      </c>
      <c r="E250" s="141" t="e">
        <f>+E56+E59+E63+E68+E72+E74+E77+E91+E105+E110+E117+E138+E157+E162+#REF!+E178+E180+#REF!+E192+E199+E208+E240+E243+E246+#REF!</f>
        <v>#REF!</v>
      </c>
      <c r="F250" s="141" t="e">
        <f>+F56+F59+F63+F68+F72+F74+F77+F91+F105+F110+F117+F138+F157+F162+#REF!+F178+F180+#REF!+F192+F199+F208+F240+F243+F246+#REF!</f>
        <v>#REF!</v>
      </c>
      <c r="G250" s="141" t="e">
        <f>+G56+G59+G63+G68+G72+G74+G77+G91+G105+G110+G117+G138+G157+G162+#REF!+G178+G180+#REF!+G192+G199+G208+G240+G243+G246+#REF!</f>
        <v>#REF!</v>
      </c>
      <c r="H250" s="176" t="e">
        <f>+H56+H59+H63+H68+H72+H74+H77+H91+H105+H110+H117+H138+H157+H162+#REF!+H178+H180+#REF!+H192+H199+H208+H240+H243+H246+#REF!</f>
        <v>#REF!</v>
      </c>
      <c r="I250" s="177">
        <f>+I77+I84+I88+I92+I99+I106+I117+I123+I134+I140+I146+I149+I157+I161+I163+I165+I177+I185+I189+I201+I238+I241+I243+I246+I248</f>
        <v>15325000</v>
      </c>
      <c r="J250" s="277">
        <f>SUM(J77+J84+J88+J92+J99+J106+J117+J123+J134+J140+J146+J149+J157+J161+J163+J165+J177+J185+J189+J201+J206+J238+J241+J243+J246+J248)</f>
        <v>0</v>
      </c>
      <c r="K250" s="278" t="e">
        <f>SUM(K77,K84,K88,K92,K99,#REF!,K106,K117,K123,K134,K140,K146,K149,K157,K161,K163,K165,K177,K185,K189,K201,K206,K238,K241,K243,K246,K248)</f>
        <v>#REF!</v>
      </c>
      <c r="L250" s="264">
        <f>SUM(L77,L84,L88,L92,L99,L106,L117,L123,L125,L134,L140,L146,L149,L157,L161,L163,L165,L177,L185,L187,L189,L201,L206,L238,L241,L243,L246,L248)</f>
        <v>31000000</v>
      </c>
    </row>
    <row r="251" spans="9:12" ht="13.5" thickBot="1">
      <c r="I251" s="166"/>
      <c r="J251" s="263"/>
      <c r="K251" s="263"/>
      <c r="L251" s="263"/>
    </row>
    <row r="252" spans="1:12" ht="13.5" thickBot="1">
      <c r="A252" s="142"/>
      <c r="B252" s="143"/>
      <c r="C252" s="144" t="s">
        <v>106</v>
      </c>
      <c r="D252" s="145" t="e">
        <f>+D42-D250</f>
        <v>#REF!</v>
      </c>
      <c r="E252" s="146" t="e">
        <f>+E42-E250</f>
        <v>#REF!</v>
      </c>
      <c r="F252" s="146" t="e">
        <f>+F42-F250</f>
        <v>#REF!</v>
      </c>
      <c r="G252" s="146" t="e">
        <f>+G42-G250</f>
        <v>#REF!</v>
      </c>
      <c r="H252" s="146" t="e">
        <f>+H42-H250</f>
        <v>#REF!</v>
      </c>
      <c r="I252" s="167" t="e">
        <f>+I64-I250</f>
        <v>#REF!</v>
      </c>
      <c r="J252" s="279"/>
      <c r="K252" s="280" t="s">
        <v>142</v>
      </c>
      <c r="L252" s="265">
        <f>SUM(L64-L250)</f>
        <v>0</v>
      </c>
    </row>
    <row r="253" spans="1:11" ht="12.75">
      <c r="A253" s="100" t="s">
        <v>107</v>
      </c>
      <c r="B253" s="98"/>
      <c r="C253" s="99"/>
      <c r="D253" s="147"/>
      <c r="E253" s="147"/>
      <c r="F253" s="147"/>
      <c r="G253" s="147"/>
      <c r="H253" s="147"/>
      <c r="I253" s="168"/>
      <c r="J253" s="148"/>
      <c r="K253" s="148"/>
    </row>
    <row r="254" spans="1:11" ht="13.5" thickBot="1">
      <c r="A254" s="149"/>
      <c r="B254" s="98"/>
      <c r="C254" s="99"/>
      <c r="D254" s="147"/>
      <c r="E254" s="147"/>
      <c r="F254" s="147"/>
      <c r="G254" s="147"/>
      <c r="H254" s="147"/>
      <c r="I254" s="168"/>
      <c r="J254" s="148"/>
      <c r="K254" s="148"/>
    </row>
    <row r="255" spans="1:12" ht="13.5" thickBot="1">
      <c r="A255" s="71"/>
      <c r="B255" s="72">
        <v>8115</v>
      </c>
      <c r="C255" s="101" t="s">
        <v>108</v>
      </c>
      <c r="D255" s="46"/>
      <c r="E255" s="47"/>
      <c r="F255" s="47"/>
      <c r="G255" s="47"/>
      <c r="H255" s="47"/>
      <c r="I255" s="169"/>
      <c r="J255" s="301"/>
      <c r="K255" s="51"/>
      <c r="L255" s="326"/>
    </row>
    <row r="257" ht="12.75">
      <c r="A257" t="s">
        <v>153</v>
      </c>
    </row>
    <row r="258" ht="12.75">
      <c r="A258" t="s">
        <v>159</v>
      </c>
    </row>
    <row r="259" ht="12.75">
      <c r="A259" t="s">
        <v>160</v>
      </c>
    </row>
    <row r="261" ht="12.75">
      <c r="A261" t="s">
        <v>133</v>
      </c>
    </row>
  </sheetData>
  <sheetProtection/>
  <printOptions/>
  <pageMargins left="0.25" right="0.25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Kovar</cp:lastModifiedBy>
  <cp:lastPrinted>2022-11-22T10:58:15Z</cp:lastPrinted>
  <dcterms:created xsi:type="dcterms:W3CDTF">1997-01-24T11:07:25Z</dcterms:created>
  <dcterms:modified xsi:type="dcterms:W3CDTF">2022-12-12T15:47:46Z</dcterms:modified>
  <cp:category/>
  <cp:version/>
  <cp:contentType/>
  <cp:contentStatus/>
</cp:coreProperties>
</file>